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" yWindow="0" windowWidth="9552" windowHeight="11124" tabRatio="850"/>
  </bookViews>
  <sheets>
    <sheet name="ZTI - Krycí list" sheetId="22" r:id="rId1"/>
    <sheet name="ZTI - Položky" sheetId="24" r:id="rId2"/>
    <sheet name="VzorPolozky (2)" sheetId="23" state="hidden" r:id="rId3"/>
    <sheet name="Pokyny pro vyplnění (2)" sheetId="21" state="hidden" r:id="rId4"/>
    <sheet name="VzorPolozky" sheetId="7" state="hidden" r:id="rId5"/>
    <sheet name="Pokyny pro vyplnění" sheetId="5" state="hidden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#REF!</definedName>
    <definedName name="_DAT2">#REF!</definedName>
    <definedName name="_DAT3">#REF!</definedName>
    <definedName name="_DAT4">#REF!</definedName>
    <definedName name="_xlnm._FilterDatabase" localSheetId="1" hidden="1">'ZTI - Položky'!$A$7:$U$137</definedName>
    <definedName name="_FMA4">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POP1">#REF!</definedName>
    <definedName name="_POP2">#REF!</definedName>
    <definedName name="_POP3">#REF!</definedName>
    <definedName name="_POP4">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O16" hidden="1">{#N/A,#N/A,TRUE,"Krycí list"}</definedName>
    <definedName name="A" hidden="1">{#N/A,#N/A,TRUE,"Krycí list"}</definedName>
    <definedName name="aaa" hidden="1">{#N/A,#N/A,TRUE,"Krycí list"}</definedName>
    <definedName name="aaaaaaaa" hidden="1">{#N/A,#N/A,TRUE,"Krycí list"}</definedName>
    <definedName name="B" hidden="1">{#N/A,#N/A,TRUE,"Krycí list"}</definedName>
    <definedName name="CDOK">#REF!</definedName>
    <definedName name="CDOK1">#REF!</definedName>
    <definedName name="CDOK2">#REF!</definedName>
    <definedName name="CelkemDPHVypocet" localSheetId="0">'ZTI - Krycí list'!$H$40</definedName>
    <definedName name="CenaCelkem" localSheetId="0">'ZTI - Krycí list'!$G$29</definedName>
    <definedName name="CenaCelkem">#REF!</definedName>
    <definedName name="CenaCelkemBezDPH" localSheetId="0">'ZTI - Krycí list'!$G$28</definedName>
    <definedName name="CenaCelkemBezDPH">#REF!</definedName>
    <definedName name="CenaCelkemVypocet" localSheetId="0">'ZTI - Krycí list'!$I$40</definedName>
    <definedName name="cisloobjektu" localSheetId="0">'ZTI - Krycí list'!$D$3</definedName>
    <definedName name="cisloobjektu">#REF!</definedName>
    <definedName name="CisloRozpoctu" localSheetId="3">'[1]Krycí list'!$C$2</definedName>
    <definedName name="CisloRozpoctu" localSheetId="2">'[1]Krycí list'!$C$2</definedName>
    <definedName name="CisloRozpoctu" localSheetId="0">'[1]Krycí list'!$C$2</definedName>
    <definedName name="CisloRozpoctu" localSheetId="1">'[1]Krycí list'!$C$2</definedName>
    <definedName name="CisloRozpoctu">'[2]Krycí list'!$C$2</definedName>
    <definedName name="cislostavby" localSheetId="3">'[1]Krycí list'!$A$7</definedName>
    <definedName name="cislostavby" localSheetId="2">'[1]Krycí list'!$A$7</definedName>
    <definedName name="CisloStavby" localSheetId="0">'ZTI - Krycí list'!$D$2</definedName>
    <definedName name="cislostavby" localSheetId="1">'[1]Krycí list'!$A$7</definedName>
    <definedName name="cislostavby">'[2]Krycí list'!$A$7</definedName>
    <definedName name="CisloStavebnihoRozpoctu" localSheetId="0">'ZTI - Krycí list'!$D$4</definedName>
    <definedName name="CisloStavebnihoRozpoctu">#REF!</definedName>
    <definedName name="dadresa" localSheetId="0">'ZTI - Krycí list'!$D$12:$G$12</definedName>
    <definedName name="dadresa">#REF!</definedName>
    <definedName name="Datum">#REF!</definedName>
    <definedName name="DIČ" localSheetId="0">'ZTI - Krycí list'!$I$12</definedName>
    <definedName name="Dil">#REF!</definedName>
    <definedName name="dmisto" localSheetId="0">'ZTI - Krycí list'!$D$13:$G$13</definedName>
    <definedName name="dmisto">#REF!</definedName>
    <definedName name="Dodavka">[3]Rekapitulace!$G$17</definedName>
    <definedName name="Dodavka0">#REF!</definedName>
    <definedName name="DPHSni" localSheetId="3">[4]Stavba!$G$24</definedName>
    <definedName name="DPHSni" localSheetId="2">[4]Stavba!$G$24</definedName>
    <definedName name="DPHSni" localSheetId="0">'ZTI - Krycí list'!$G$24</definedName>
    <definedName name="DPHSni" localSheetId="1">[4]Stavba!$G$24</definedName>
    <definedName name="DPHSni">[5]Stavba!$G$24</definedName>
    <definedName name="DPHZakl" localSheetId="0">'ZTI - Krycí list'!$G$26</definedName>
    <definedName name="DPHZakl">#REF!</definedName>
    <definedName name="dpsc" localSheetId="0">'ZTI - Krycí list'!$C$13</definedName>
    <definedName name="FVCWREC" hidden="1">{#N/A,#N/A,TRUE,"Krycí list"}</definedName>
    <definedName name="HSV">[3]Rekapitulace!$E$17</definedName>
    <definedName name="HSV0">#REF!</definedName>
    <definedName name="HZS">#REF!</definedName>
    <definedName name="HZS0">#REF!</definedName>
    <definedName name="CHVALIL1">#REF!</definedName>
    <definedName name="IČO" localSheetId="0">'ZTI - Krycí list'!$I$11</definedName>
    <definedName name="JKSO">#REF!</definedName>
    <definedName name="KONTROL1">#REF!</definedName>
    <definedName name="KONTROL2">#REF!</definedName>
    <definedName name="KONTROL3">#REF!</definedName>
    <definedName name="KONTROL4">#REF!</definedName>
    <definedName name="Mena" localSheetId="3">[4]Stavba!$J$29</definedName>
    <definedName name="Mena" localSheetId="2">[4]Stavba!$J$29</definedName>
    <definedName name="Mena" localSheetId="0">'ZTI - Krycí list'!$J$29</definedName>
    <definedName name="Mena" localSheetId="1">[4]Stavba!$J$29</definedName>
    <definedName name="Mena">[5]Stavba!$J$29</definedName>
    <definedName name="mila" hidden="1">{#N/A,#N/A,TRUE,"Krycí list"}</definedName>
    <definedName name="MistoStavby" localSheetId="0">'ZTI - Krycí list'!$D$4</definedName>
    <definedName name="MistoStavby">#REF!</definedName>
    <definedName name="MJ">#REF!</definedName>
    <definedName name="Mont">[3]Rekapitulace!$H$17</definedName>
    <definedName name="Montaz0">#REF!</definedName>
    <definedName name="NAZEV">#REF!</definedName>
    <definedName name="NazevDilu">#REF!</definedName>
    <definedName name="nazevobjektu" localSheetId="0">'ZTI - Krycí list'!$E$3</definedName>
    <definedName name="nazevobjektu">#REF!</definedName>
    <definedName name="NazevRozpoctu" localSheetId="3">'[1]Krycí list'!$D$2</definedName>
    <definedName name="NazevRozpoctu" localSheetId="2">'[1]Krycí list'!$D$2</definedName>
    <definedName name="NazevRozpoctu" localSheetId="0">'[1]Krycí list'!$D$2</definedName>
    <definedName name="NazevRozpoctu" localSheetId="1">'[1]Krycí list'!$D$2</definedName>
    <definedName name="NazevRozpoctu">'[2]Krycí list'!$D$2</definedName>
    <definedName name="nazevstavby" localSheetId="3">'[1]Krycí list'!$C$7</definedName>
    <definedName name="nazevstavby" localSheetId="2">'[1]Krycí list'!$C$7</definedName>
    <definedName name="NazevStavby" localSheetId="0">'ZTI - Krycí list'!$E$2</definedName>
    <definedName name="nazevstavby" localSheetId="1">'[1]Krycí list'!$C$7</definedName>
    <definedName name="nazevstavby">'[2]Krycí list'!$C$7</definedName>
    <definedName name="NazevStavebnihoRozpoctu" localSheetId="0">'ZTI - Krycí list'!$E$4</definedName>
    <definedName name="NazevStavebnihoRozpoctu">#REF!</definedName>
    <definedName name="_xlnm.Print_Titles">#REF!</definedName>
    <definedName name="nový" hidden="1">{#N/A,#N/A,TRUE,"Krycí list"}</definedName>
    <definedName name="oadresa" localSheetId="0">'ZTI - Krycí list'!$D$6</definedName>
    <definedName name="oadresa">#REF!</definedName>
    <definedName name="Objednatel" localSheetId="0">'ZTI - Krycí list'!$D$5</definedName>
    <definedName name="Objednatel">#REF!</definedName>
    <definedName name="Objekt" localSheetId="0">'ZTI - Krycí list'!$B$38</definedName>
    <definedName name="_xlnm.Print_Area" localSheetId="0">'ZTI - Krycí list'!$A$1:$J$65</definedName>
    <definedName name="_xlnm.Print_Area" localSheetId="1">'ZTI - Položky'!$A$1:$U$136</definedName>
    <definedName name="odic" localSheetId="0">'ZTI - Krycí list'!$I$6</definedName>
    <definedName name="oico" localSheetId="0">'ZTI - Krycí list'!$I$5</definedName>
    <definedName name="omisto" localSheetId="0">'ZTI - Krycí list'!$D$7</definedName>
    <definedName name="onazev" localSheetId="0">'ZTI - Krycí list'!$D$6</definedName>
    <definedName name="opsc" localSheetId="0">'ZTI - Krycí list'!$C$7</definedName>
    <definedName name="P1_Build_001">#REF!</definedName>
    <definedName name="P1_Build_003">#REF!</definedName>
    <definedName name="P2_Build_300">#REF!</definedName>
    <definedName name="P2_Build_302">#REF!</definedName>
    <definedName name="P2_Build_303">#REF!</definedName>
    <definedName name="P2_Build_601">#REF!</definedName>
    <definedName name="P2_Build_602">#REF!</definedName>
    <definedName name="P3_Build_1001">#REF!</definedName>
    <definedName name="P3_Build_1002">#REF!</definedName>
    <definedName name="P3_Build_1003">#REF!</definedName>
    <definedName name="P3_Build_1004">#REF!</definedName>
    <definedName name="P3_Build_1005">#REF!</definedName>
    <definedName name="P3_Build_1006">#REF!</definedName>
    <definedName name="P3_Build_1007">#REF!</definedName>
    <definedName name="P3_Build_1008">#REF!</definedName>
    <definedName name="P3_Build_2001">#REF!</definedName>
    <definedName name="P3_Build_2002">#REF!</definedName>
    <definedName name="P3_Build_2003">#REF!</definedName>
    <definedName name="P3_Build_2005">#REF!</definedName>
    <definedName name="P3_Build_2006">#REF!</definedName>
    <definedName name="P3_Build_2007">#REF!</definedName>
    <definedName name="P3_Build_2008">#REF!</definedName>
    <definedName name="P3_Build_502">#REF!</definedName>
    <definedName name="P3_Build_503">#REF!</definedName>
    <definedName name="P3_Build_504">#REF!</definedName>
    <definedName name="P4_Build_100">#REF!</definedName>
    <definedName name="P4_Build_501">#REF!</definedName>
    <definedName name="P4_Build_505">#REF!</definedName>
    <definedName name="PACKAGE_1">#REF!</definedName>
    <definedName name="PACKAGE_2">#REF!</definedName>
    <definedName name="PACKAGE_3">#REF!</definedName>
    <definedName name="PACKAGE_4">#REF!</definedName>
    <definedName name="padresa" localSheetId="0">'ZTI - Krycí list'!$D$9</definedName>
    <definedName name="padresa">#REF!</definedName>
    <definedName name="pdic" localSheetId="0">'ZTI - Krycí list'!$I$9</definedName>
    <definedName name="pdic">#REF!</definedName>
    <definedName name="pico" localSheetId="0">'ZTI - Krycí list'!$I$8</definedName>
    <definedName name="pico">#REF!</definedName>
    <definedName name="pmisto" localSheetId="0">'ZTI - Krycí list'!$D$10</definedName>
    <definedName name="pmisto">#REF!</definedName>
    <definedName name="PocetMJ" localSheetId="3">#REF!</definedName>
    <definedName name="PocetMJ" localSheetId="2">#REF!</definedName>
    <definedName name="PocetMJ" localSheetId="0">#REF!</definedName>
    <definedName name="PocetMJ" localSheetId="1">#REF!</definedName>
    <definedName name="PocetMJ">#REF!</definedName>
    <definedName name="PoptavkaID" localSheetId="0">'ZTI - Krycí list'!$A$1</definedName>
    <definedName name="PoptavkaID">#REF!</definedName>
    <definedName name="Poznamka">#REF!</definedName>
    <definedName name="pPSC" localSheetId="0">'ZTI - Krycí list'!$C$10</definedName>
    <definedName name="pPSC">#REF!</definedName>
    <definedName name="Profese">#REF!</definedName>
    <definedName name="PROJEKT">#REF!</definedName>
    <definedName name="Projektant" localSheetId="0">'ZTI - Krycí list'!$D$8</definedName>
    <definedName name="Projektant">#REF!</definedName>
    <definedName name="PSV">[3]Rekapitulace!$F$17</definedName>
    <definedName name="PSV0">#REF!</definedName>
    <definedName name="REV">#REF!</definedName>
    <definedName name="rozp" hidden="1">{#N/A,#N/A,TRUE,"Krycí list"}</definedName>
    <definedName name="SazbaDPH1" localSheetId="3">'[1]Krycí list'!$C$30</definedName>
    <definedName name="SazbaDPH1" localSheetId="2">'[1]Krycí list'!$C$30</definedName>
    <definedName name="SazbaDPH1" localSheetId="0">'ZTI - Krycí list'!$E$23</definedName>
    <definedName name="SazbaDPH1" localSheetId="1">'[1]Krycí list'!$C$30</definedName>
    <definedName name="SazbaDPH1">'[2]Krycí list'!$C$30</definedName>
    <definedName name="SazbaDPH2" localSheetId="3">'[1]Krycí list'!$C$32</definedName>
    <definedName name="SazbaDPH2" localSheetId="2">'[1]Krycí list'!$C$32</definedName>
    <definedName name="SazbaDPH2" localSheetId="0">'ZTI - Krycí list'!$E$25</definedName>
    <definedName name="SazbaDPH2" localSheetId="1">'[1]Krycí list'!$C$32</definedName>
    <definedName name="SazbaDPH2">'[2]Krycí list'!$C$32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loupecCC" localSheetId="3">#REF!</definedName>
    <definedName name="SloupecCC" localSheetId="2">#REF!</definedName>
    <definedName name="SloupecCC" localSheetId="0">#REF!</definedName>
    <definedName name="SloupecCC" localSheetId="1">#REF!</definedName>
    <definedName name="SloupecCC">#REF!</definedName>
    <definedName name="SloupecCisloPol" localSheetId="3">#REF!</definedName>
    <definedName name="SloupecCisloPol" localSheetId="2">#REF!</definedName>
    <definedName name="SloupecCisloPol" localSheetId="0">#REF!</definedName>
    <definedName name="SloupecCisloPol" localSheetId="1">#REF!</definedName>
    <definedName name="SloupecCisloPol">#REF!</definedName>
    <definedName name="SloupecJC" localSheetId="3">#REF!</definedName>
    <definedName name="SloupecJC" localSheetId="2">#REF!</definedName>
    <definedName name="SloupecJC" localSheetId="0">#REF!</definedName>
    <definedName name="SloupecJC" localSheetId="1">#REF!</definedName>
    <definedName name="SloupecJC">#REF!</definedName>
    <definedName name="SloupecMJ" localSheetId="3">#REF!</definedName>
    <definedName name="SloupecMJ" localSheetId="2">#REF!</definedName>
    <definedName name="SloupecMJ" localSheetId="0">#REF!</definedName>
    <definedName name="SloupecMJ" localSheetId="1">#REF!</definedName>
    <definedName name="SloupecMJ">#REF!</definedName>
    <definedName name="SloupecMnozstvi" localSheetId="3">#REF!</definedName>
    <definedName name="SloupecMnozstvi" localSheetId="2">#REF!</definedName>
    <definedName name="SloupecMnozstvi" localSheetId="0">#REF!</definedName>
    <definedName name="SloupecMnozstvi" localSheetId="1">#REF!</definedName>
    <definedName name="SloupecMnozstvi">#REF!</definedName>
    <definedName name="SloupecNazPol" localSheetId="3">#REF!</definedName>
    <definedName name="SloupecNazPol" localSheetId="2">#REF!</definedName>
    <definedName name="SloupecNazPol" localSheetId="0">#REF!</definedName>
    <definedName name="SloupecNazPol" localSheetId="1">#REF!</definedName>
    <definedName name="SloupecNazPol">#REF!</definedName>
    <definedName name="SloupecPC" localSheetId="3">#REF!</definedName>
    <definedName name="SloupecPC" localSheetId="2">#REF!</definedName>
    <definedName name="SloupecPC" localSheetId="0">#REF!</definedName>
    <definedName name="SloupecPC" localSheetId="1">#REF!</definedName>
    <definedName name="SloupecPC">#REF!</definedName>
    <definedName name="smaz" hidden="1">{#N/A,#N/A,TRUE,"Krycí list"}</definedName>
    <definedName name="soupis" hidden="1">{#N/A,#N/A,TRUE,"Krycí list"}</definedName>
    <definedName name="soustava">#REF!</definedName>
    <definedName name="soustva">#REF!</definedName>
    <definedName name="SPD">#REF!</definedName>
    <definedName name="SSSSSS" hidden="1">{#N/A,#N/A,TRUE,"Krycí list"}</definedName>
    <definedName name="summary" hidden="1">{#N/A,#N/A,TRUE,"Krycí list"}</definedName>
    <definedName name="tab">#REF!</definedName>
    <definedName name="Typ">#REF!</definedName>
    <definedName name="UKOL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ypracoval" localSheetId="0">'ZTI - Krycí list'!$D$14</definedName>
    <definedName name="Vypracoval">#REF!</definedName>
    <definedName name="wrn.Kontrolní._.rozpočet." hidden="1">{#N/A,#N/A,TRUE,"Krycí list"}</definedName>
    <definedName name="wrn.Kontrolní._.rozpoeet." hidden="1">{#N/A,#N/A,TRUE,"Krycí list"}</definedName>
    <definedName name="Z_B7E7C763_C459_487D_8ABA_5CFDDFBD5A84_.wvu.Cols" localSheetId="0" hidden="1">'ZTI - Krycí list'!$A:$A</definedName>
    <definedName name="Z_B7E7C763_C459_487D_8ABA_5CFDDFBD5A84_.wvu.PrintArea" localSheetId="0" hidden="1">'ZTI - Krycí list'!$B$1:$J$36</definedName>
    <definedName name="Zakazka">#REF!</definedName>
    <definedName name="ZAKAZNIK">#REF!</definedName>
    <definedName name="Zaklad22">#REF!</definedName>
    <definedName name="Zaklad5">#REF!</definedName>
    <definedName name="ZakladDPHSni" localSheetId="3">[4]Stavba!$G$23</definedName>
    <definedName name="ZakladDPHSni" localSheetId="2">[4]Stavba!$G$23</definedName>
    <definedName name="ZakladDPHSni" localSheetId="0">'ZTI - Krycí list'!$G$23</definedName>
    <definedName name="ZakladDPHSni" localSheetId="1">[4]Stavba!$G$23</definedName>
    <definedName name="ZakladDPHSni">[5]Stavba!$G$23</definedName>
    <definedName name="ZakladDPHSniVypocet" localSheetId="0">'ZTI - Krycí list'!$F$40</definedName>
    <definedName name="ZakladDPHZakl" localSheetId="0">'ZTI - Krycí list'!$G$25</definedName>
    <definedName name="ZakladDPHZakl">#REF!</definedName>
    <definedName name="ZakladDPHZaklVypocet" localSheetId="0">'ZTI - Krycí list'!$G$40</definedName>
    <definedName name="ZaObjednatele">#REF!</definedName>
    <definedName name="Zaokrouhleni" localSheetId="3">[4]Stavba!$G$27</definedName>
    <definedName name="Zaokrouhleni" localSheetId="2">[4]Stavba!$G$27</definedName>
    <definedName name="Zaokrouhleni" localSheetId="0">'ZTI - Krycí list'!$G$27</definedName>
    <definedName name="Zaokrouhleni" localSheetId="1">[4]Stavba!$G$27</definedName>
    <definedName name="Zaokrouhleni">[5]Stavba!$G$27</definedName>
    <definedName name="Zařazení">#REF!</definedName>
    <definedName name="ZaZhotovitele">#REF!</definedName>
    <definedName name="Zhotovitel" localSheetId="0">'ZTI - Krycí list'!$D$11:$G$11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45621"/>
</workbook>
</file>

<file path=xl/calcChain.xml><?xml version="1.0" encoding="utf-8"?>
<calcChain xmlns="http://schemas.openxmlformats.org/spreadsheetml/2006/main">
  <c r="G29" i="22" l="1"/>
  <c r="G136" i="24" l="1"/>
  <c r="G135" i="24"/>
  <c r="G123" i="24"/>
  <c r="G124" i="24"/>
  <c r="G125" i="24"/>
  <c r="G126" i="24"/>
  <c r="G127" i="24"/>
  <c r="G128" i="24"/>
  <c r="G129" i="24"/>
  <c r="G130" i="24"/>
  <c r="G131" i="24"/>
  <c r="G132" i="24"/>
  <c r="G133" i="24"/>
  <c r="G122" i="24"/>
  <c r="G121" i="24"/>
  <c r="G120" i="24"/>
  <c r="G118" i="24"/>
  <c r="G116" i="24"/>
  <c r="G114" i="24"/>
  <c r="G112" i="24"/>
  <c r="G110" i="24"/>
  <c r="G108" i="24"/>
  <c r="G106" i="24"/>
  <c r="G58" i="24"/>
  <c r="G59" i="24"/>
  <c r="G60" i="24"/>
  <c r="G61" i="24"/>
  <c r="G62" i="24"/>
  <c r="G63" i="24"/>
  <c r="G64" i="24"/>
  <c r="G65" i="24"/>
  <c r="G66" i="24"/>
  <c r="G67" i="24"/>
  <c r="G68" i="24"/>
  <c r="G69" i="24"/>
  <c r="G70" i="24"/>
  <c r="G71" i="24"/>
  <c r="G72" i="24"/>
  <c r="G73" i="24"/>
  <c r="G74" i="24"/>
  <c r="G75" i="24"/>
  <c r="G76" i="24"/>
  <c r="G77" i="24"/>
  <c r="G78" i="24"/>
  <c r="G79" i="24"/>
  <c r="G80" i="24"/>
  <c r="G81" i="24"/>
  <c r="G82" i="24"/>
  <c r="G83" i="24"/>
  <c r="G84" i="24"/>
  <c r="G85" i="24"/>
  <c r="G86" i="24"/>
  <c r="G87" i="24"/>
  <c r="G88" i="24"/>
  <c r="G89" i="24"/>
  <c r="G90" i="24"/>
  <c r="G91" i="24"/>
  <c r="G92" i="24"/>
  <c r="G93" i="24"/>
  <c r="G94" i="24"/>
  <c r="G95" i="24"/>
  <c r="G96" i="24"/>
  <c r="G97" i="24"/>
  <c r="G98" i="24"/>
  <c r="G99" i="24"/>
  <c r="G100" i="24"/>
  <c r="G101" i="24"/>
  <c r="G102" i="24"/>
  <c r="G103" i="24"/>
  <c r="G104" i="24"/>
  <c r="G57" i="24"/>
  <c r="G43" i="24"/>
  <c r="G44" i="24"/>
  <c r="G45" i="24"/>
  <c r="G46" i="24"/>
  <c r="G47" i="24"/>
  <c r="G48" i="24"/>
  <c r="G49" i="24"/>
  <c r="G50" i="24"/>
  <c r="G51" i="24"/>
  <c r="G52" i="24"/>
  <c r="G53" i="24"/>
  <c r="G54" i="24"/>
  <c r="G55" i="24"/>
  <c r="G42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32" i="24"/>
  <c r="G33" i="24"/>
  <c r="G34" i="24"/>
  <c r="G35" i="24"/>
  <c r="G36" i="24"/>
  <c r="G37" i="24"/>
  <c r="G38" i="24"/>
  <c r="G19" i="24"/>
  <c r="G17" i="24"/>
  <c r="G10" i="24"/>
  <c r="G11" i="24"/>
  <c r="G12" i="24"/>
  <c r="G13" i="24"/>
  <c r="G14" i="24"/>
  <c r="G15" i="24"/>
  <c r="G9" i="24"/>
  <c r="U136" i="24" l="1"/>
  <c r="Q136" i="24"/>
  <c r="O136" i="24"/>
  <c r="M136" i="24"/>
  <c r="K136" i="24"/>
  <c r="I136" i="24"/>
  <c r="I134" i="24" s="1"/>
  <c r="U135" i="24"/>
  <c r="Q135" i="24"/>
  <c r="Q134" i="24" s="1"/>
  <c r="O135" i="24"/>
  <c r="O134" i="24" s="1"/>
  <c r="M135" i="24"/>
  <c r="K135" i="24"/>
  <c r="K134" i="24" s="1"/>
  <c r="I135" i="24"/>
  <c r="G134" i="24"/>
  <c r="I52" i="22" s="1"/>
  <c r="U133" i="24"/>
  <c r="Q133" i="24"/>
  <c r="O133" i="24"/>
  <c r="M133" i="24"/>
  <c r="K133" i="24"/>
  <c r="I133" i="24"/>
  <c r="U132" i="24"/>
  <c r="Q132" i="24"/>
  <c r="O132" i="24"/>
  <c r="M132" i="24"/>
  <c r="K132" i="24"/>
  <c r="I132" i="24"/>
  <c r="U131" i="24"/>
  <c r="Q131" i="24"/>
  <c r="O131" i="24"/>
  <c r="M131" i="24"/>
  <c r="K131" i="24"/>
  <c r="I131" i="24"/>
  <c r="U130" i="24"/>
  <c r="Q130" i="24"/>
  <c r="O130" i="24"/>
  <c r="M130" i="24"/>
  <c r="K130" i="24"/>
  <c r="I130" i="24"/>
  <c r="U129" i="24"/>
  <c r="Q129" i="24"/>
  <c r="O129" i="24"/>
  <c r="M129" i="24"/>
  <c r="K129" i="24"/>
  <c r="I129" i="24"/>
  <c r="U128" i="24"/>
  <c r="Q128" i="24"/>
  <c r="O128" i="24"/>
  <c r="M128" i="24"/>
  <c r="K128" i="24"/>
  <c r="I128" i="24"/>
  <c r="U127" i="24"/>
  <c r="Q127" i="24"/>
  <c r="O127" i="24"/>
  <c r="M127" i="24"/>
  <c r="K127" i="24"/>
  <c r="I127" i="24"/>
  <c r="U126" i="24"/>
  <c r="Q126" i="24"/>
  <c r="O126" i="24"/>
  <c r="M126" i="24"/>
  <c r="K126" i="24"/>
  <c r="I126" i="24"/>
  <c r="U125" i="24"/>
  <c r="Q125" i="24"/>
  <c r="O125" i="24"/>
  <c r="M125" i="24"/>
  <c r="K125" i="24"/>
  <c r="I125" i="24"/>
  <c r="U124" i="24"/>
  <c r="Q124" i="24"/>
  <c r="O124" i="24"/>
  <c r="M124" i="24"/>
  <c r="K124" i="24"/>
  <c r="I124" i="24"/>
  <c r="U123" i="24"/>
  <c r="Q123" i="24"/>
  <c r="O123" i="24"/>
  <c r="M123" i="24"/>
  <c r="K123" i="24"/>
  <c r="I123" i="24"/>
  <c r="U122" i="24"/>
  <c r="Q122" i="24"/>
  <c r="O122" i="24"/>
  <c r="M122" i="24"/>
  <c r="K122" i="24"/>
  <c r="I122" i="24"/>
  <c r="U121" i="24"/>
  <c r="Q121" i="24"/>
  <c r="O121" i="24"/>
  <c r="M121" i="24"/>
  <c r="K121" i="24"/>
  <c r="I121" i="24"/>
  <c r="U120" i="24"/>
  <c r="Q120" i="24"/>
  <c r="O120" i="24"/>
  <c r="M120" i="24"/>
  <c r="K120" i="24"/>
  <c r="I120" i="24"/>
  <c r="BA119" i="24"/>
  <c r="U118" i="24"/>
  <c r="Q118" i="24"/>
  <c r="O118" i="24"/>
  <c r="M118" i="24"/>
  <c r="K118" i="24"/>
  <c r="I118" i="24"/>
  <c r="BA117" i="24"/>
  <c r="U116" i="24"/>
  <c r="Q116" i="24"/>
  <c r="O116" i="24"/>
  <c r="M116" i="24"/>
  <c r="K116" i="24"/>
  <c r="I116" i="24"/>
  <c r="BA115" i="24"/>
  <c r="U114" i="24"/>
  <c r="Q114" i="24"/>
  <c r="O114" i="24"/>
  <c r="M114" i="24"/>
  <c r="K114" i="24"/>
  <c r="I114" i="24"/>
  <c r="BA113" i="24"/>
  <c r="U112" i="24"/>
  <c r="Q112" i="24"/>
  <c r="O112" i="24"/>
  <c r="M112" i="24"/>
  <c r="K112" i="24"/>
  <c r="I112" i="24"/>
  <c r="BA111" i="24"/>
  <c r="U110" i="24"/>
  <c r="Q110" i="24"/>
  <c r="O110" i="24"/>
  <c r="M110" i="24"/>
  <c r="K110" i="24"/>
  <c r="I110" i="24"/>
  <c r="BA109" i="24"/>
  <c r="U108" i="24"/>
  <c r="Q108" i="24"/>
  <c r="O108" i="24"/>
  <c r="M108" i="24"/>
  <c r="K108" i="24"/>
  <c r="I108" i="24"/>
  <c r="BA107" i="24"/>
  <c r="U106" i="24"/>
  <c r="Q106" i="24"/>
  <c r="O106" i="24"/>
  <c r="M106" i="24"/>
  <c r="K106" i="24"/>
  <c r="I106" i="24"/>
  <c r="G105" i="24"/>
  <c r="I51" i="22" s="1"/>
  <c r="U104" i="24"/>
  <c r="Q104" i="24"/>
  <c r="O104" i="24"/>
  <c r="M104" i="24"/>
  <c r="K104" i="24"/>
  <c r="I104" i="24"/>
  <c r="U103" i="24"/>
  <c r="Q103" i="24"/>
  <c r="O103" i="24"/>
  <c r="M103" i="24"/>
  <c r="K103" i="24"/>
  <c r="I103" i="24"/>
  <c r="U102" i="24"/>
  <c r="Q102" i="24"/>
  <c r="O102" i="24"/>
  <c r="M102" i="24"/>
  <c r="K102" i="24"/>
  <c r="I102" i="24"/>
  <c r="U101" i="24"/>
  <c r="Q101" i="24"/>
  <c r="O101" i="24"/>
  <c r="M101" i="24"/>
  <c r="K101" i="24"/>
  <c r="I101" i="24"/>
  <c r="U100" i="24"/>
  <c r="Q100" i="24"/>
  <c r="O100" i="24"/>
  <c r="M100" i="24"/>
  <c r="K100" i="24"/>
  <c r="I100" i="24"/>
  <c r="U99" i="24"/>
  <c r="Q99" i="24"/>
  <c r="O99" i="24"/>
  <c r="M99" i="24"/>
  <c r="K99" i="24"/>
  <c r="I99" i="24"/>
  <c r="U98" i="24"/>
  <c r="Q98" i="24"/>
  <c r="O98" i="24"/>
  <c r="M98" i="24"/>
  <c r="K98" i="24"/>
  <c r="I98" i="24"/>
  <c r="U97" i="24"/>
  <c r="Q97" i="24"/>
  <c r="O97" i="24"/>
  <c r="M97" i="24"/>
  <c r="K97" i="24"/>
  <c r="I97" i="24"/>
  <c r="U96" i="24"/>
  <c r="Q96" i="24"/>
  <c r="O96" i="24"/>
  <c r="M96" i="24"/>
  <c r="K96" i="24"/>
  <c r="I96" i="24"/>
  <c r="U95" i="24"/>
  <c r="Q95" i="24"/>
  <c r="O95" i="24"/>
  <c r="M95" i="24"/>
  <c r="K95" i="24"/>
  <c r="I95" i="24"/>
  <c r="U94" i="24"/>
  <c r="Q94" i="24"/>
  <c r="O94" i="24"/>
  <c r="M94" i="24"/>
  <c r="K94" i="24"/>
  <c r="I94" i="24"/>
  <c r="U93" i="24"/>
  <c r="Q93" i="24"/>
  <c r="O93" i="24"/>
  <c r="M93" i="24"/>
  <c r="K93" i="24"/>
  <c r="I93" i="24"/>
  <c r="U92" i="24"/>
  <c r="Q92" i="24"/>
  <c r="O92" i="24"/>
  <c r="M92" i="24"/>
  <c r="K92" i="24"/>
  <c r="I92" i="24"/>
  <c r="U91" i="24"/>
  <c r="Q91" i="24"/>
  <c r="O91" i="24"/>
  <c r="M91" i="24"/>
  <c r="K91" i="24"/>
  <c r="I91" i="24"/>
  <c r="U90" i="24"/>
  <c r="Q90" i="24"/>
  <c r="O90" i="24"/>
  <c r="M90" i="24"/>
  <c r="K90" i="24"/>
  <c r="I90" i="24"/>
  <c r="U89" i="24"/>
  <c r="Q89" i="24"/>
  <c r="O89" i="24"/>
  <c r="M89" i="24"/>
  <c r="K89" i="24"/>
  <c r="I89" i="24"/>
  <c r="U88" i="24"/>
  <c r="Q88" i="24"/>
  <c r="O88" i="24"/>
  <c r="M88" i="24"/>
  <c r="K88" i="24"/>
  <c r="I88" i="24"/>
  <c r="U87" i="24"/>
  <c r="Q87" i="24"/>
  <c r="O87" i="24"/>
  <c r="M87" i="24"/>
  <c r="K87" i="24"/>
  <c r="I87" i="24"/>
  <c r="U86" i="24"/>
  <c r="Q86" i="24"/>
  <c r="O86" i="24"/>
  <c r="M86" i="24"/>
  <c r="K86" i="24"/>
  <c r="I86" i="24"/>
  <c r="U85" i="24"/>
  <c r="Q85" i="24"/>
  <c r="O85" i="24"/>
  <c r="M85" i="24"/>
  <c r="K85" i="24"/>
  <c r="I85" i="24"/>
  <c r="U84" i="24"/>
  <c r="Q84" i="24"/>
  <c r="O84" i="24"/>
  <c r="M84" i="24"/>
  <c r="K84" i="24"/>
  <c r="I84" i="24"/>
  <c r="U83" i="24"/>
  <c r="Q83" i="24"/>
  <c r="O83" i="24"/>
  <c r="M83" i="24"/>
  <c r="K83" i="24"/>
  <c r="I83" i="24"/>
  <c r="U82" i="24"/>
  <c r="Q82" i="24"/>
  <c r="O82" i="24"/>
  <c r="M82" i="24"/>
  <c r="K82" i="24"/>
  <c r="I82" i="24"/>
  <c r="U81" i="24"/>
  <c r="Q81" i="24"/>
  <c r="O81" i="24"/>
  <c r="M81" i="24"/>
  <c r="K81" i="24"/>
  <c r="I81" i="24"/>
  <c r="U80" i="24"/>
  <c r="Q80" i="24"/>
  <c r="O80" i="24"/>
  <c r="M80" i="24"/>
  <c r="K80" i="24"/>
  <c r="I80" i="24"/>
  <c r="U79" i="24"/>
  <c r="Q79" i="24"/>
  <c r="O79" i="24"/>
  <c r="M79" i="24"/>
  <c r="K79" i="24"/>
  <c r="I79" i="24"/>
  <c r="U78" i="24"/>
  <c r="Q78" i="24"/>
  <c r="O78" i="24"/>
  <c r="M78" i="24"/>
  <c r="K78" i="24"/>
  <c r="I78" i="24"/>
  <c r="U77" i="24"/>
  <c r="Q77" i="24"/>
  <c r="O77" i="24"/>
  <c r="M77" i="24"/>
  <c r="K77" i="24"/>
  <c r="I77" i="24"/>
  <c r="U76" i="24"/>
  <c r="Q76" i="24"/>
  <c r="O76" i="24"/>
  <c r="M76" i="24"/>
  <c r="K76" i="24"/>
  <c r="I76" i="24"/>
  <c r="U75" i="24"/>
  <c r="Q75" i="24"/>
  <c r="O75" i="24"/>
  <c r="M75" i="24"/>
  <c r="K75" i="24"/>
  <c r="I75" i="24"/>
  <c r="U74" i="24"/>
  <c r="Q74" i="24"/>
  <c r="O74" i="24"/>
  <c r="M74" i="24"/>
  <c r="K74" i="24"/>
  <c r="I74" i="24"/>
  <c r="U73" i="24"/>
  <c r="Q73" i="24"/>
  <c r="O73" i="24"/>
  <c r="M73" i="24"/>
  <c r="K73" i="24"/>
  <c r="I73" i="24"/>
  <c r="U72" i="24"/>
  <c r="Q72" i="24"/>
  <c r="O72" i="24"/>
  <c r="M72" i="24"/>
  <c r="K72" i="24"/>
  <c r="I72" i="24"/>
  <c r="U71" i="24"/>
  <c r="Q71" i="24"/>
  <c r="O71" i="24"/>
  <c r="M71" i="24"/>
  <c r="K71" i="24"/>
  <c r="I71" i="24"/>
  <c r="U70" i="24"/>
  <c r="Q70" i="24"/>
  <c r="O70" i="24"/>
  <c r="M70" i="24"/>
  <c r="K70" i="24"/>
  <c r="I70" i="24"/>
  <c r="U69" i="24"/>
  <c r="Q69" i="24"/>
  <c r="O69" i="24"/>
  <c r="M69" i="24"/>
  <c r="K69" i="24"/>
  <c r="I69" i="24"/>
  <c r="U68" i="24"/>
  <c r="Q68" i="24"/>
  <c r="O68" i="24"/>
  <c r="M68" i="24"/>
  <c r="K68" i="24"/>
  <c r="I68" i="24"/>
  <c r="U67" i="24"/>
  <c r="Q67" i="24"/>
  <c r="O67" i="24"/>
  <c r="M67" i="24"/>
  <c r="K67" i="24"/>
  <c r="I67" i="24"/>
  <c r="U66" i="24"/>
  <c r="Q66" i="24"/>
  <c r="O66" i="24"/>
  <c r="M66" i="24"/>
  <c r="K66" i="24"/>
  <c r="I66" i="24"/>
  <c r="U65" i="24"/>
  <c r="Q65" i="24"/>
  <c r="O65" i="24"/>
  <c r="M65" i="24"/>
  <c r="K65" i="24"/>
  <c r="I65" i="24"/>
  <c r="U64" i="24"/>
  <c r="Q64" i="24"/>
  <c r="O64" i="24"/>
  <c r="M64" i="24"/>
  <c r="K64" i="24"/>
  <c r="I64" i="24"/>
  <c r="U63" i="24"/>
  <c r="Q63" i="24"/>
  <c r="O63" i="24"/>
  <c r="M63" i="24"/>
  <c r="K63" i="24"/>
  <c r="I63" i="24"/>
  <c r="U62" i="24"/>
  <c r="Q62" i="24"/>
  <c r="O62" i="24"/>
  <c r="M62" i="24"/>
  <c r="K62" i="24"/>
  <c r="I62" i="24"/>
  <c r="U61" i="24"/>
  <c r="Q61" i="24"/>
  <c r="O61" i="24"/>
  <c r="M61" i="24"/>
  <c r="K61" i="24"/>
  <c r="I61" i="24"/>
  <c r="U60" i="24"/>
  <c r="Q60" i="24"/>
  <c r="O60" i="24"/>
  <c r="M60" i="24"/>
  <c r="K60" i="24"/>
  <c r="I60" i="24"/>
  <c r="U59" i="24"/>
  <c r="Q59" i="24"/>
  <c r="O59" i="24"/>
  <c r="M59" i="24"/>
  <c r="K59" i="24"/>
  <c r="I59" i="24"/>
  <c r="U58" i="24"/>
  <c r="Q58" i="24"/>
  <c r="O58" i="24"/>
  <c r="M58" i="24"/>
  <c r="K58" i="24"/>
  <c r="I58" i="24"/>
  <c r="U57" i="24"/>
  <c r="Q57" i="24"/>
  <c r="O57" i="24"/>
  <c r="M57" i="24"/>
  <c r="K57" i="24"/>
  <c r="I57" i="24"/>
  <c r="G56" i="24"/>
  <c r="I50" i="22" s="1"/>
  <c r="U55" i="24"/>
  <c r="Q55" i="24"/>
  <c r="O55" i="24"/>
  <c r="M55" i="24"/>
  <c r="K55" i="24"/>
  <c r="I55" i="24"/>
  <c r="U54" i="24"/>
  <c r="Q54" i="24"/>
  <c r="O54" i="24"/>
  <c r="M54" i="24"/>
  <c r="K54" i="24"/>
  <c r="I54" i="24"/>
  <c r="U53" i="24"/>
  <c r="Q53" i="24"/>
  <c r="O53" i="24"/>
  <c r="M53" i="24"/>
  <c r="K53" i="24"/>
  <c r="I53" i="24"/>
  <c r="U52" i="24"/>
  <c r="Q52" i="24"/>
  <c r="O52" i="24"/>
  <c r="M52" i="24"/>
  <c r="K52" i="24"/>
  <c r="I52" i="24"/>
  <c r="U51" i="24"/>
  <c r="Q51" i="24"/>
  <c r="O51" i="24"/>
  <c r="M51" i="24"/>
  <c r="K51" i="24"/>
  <c r="I51" i="24"/>
  <c r="U50" i="24"/>
  <c r="Q50" i="24"/>
  <c r="O50" i="24"/>
  <c r="M50" i="24"/>
  <c r="K50" i="24"/>
  <c r="I50" i="24"/>
  <c r="U49" i="24"/>
  <c r="Q49" i="24"/>
  <c r="O49" i="24"/>
  <c r="M49" i="24"/>
  <c r="K49" i="24"/>
  <c r="I49" i="24"/>
  <c r="U48" i="24"/>
  <c r="Q48" i="24"/>
  <c r="O48" i="24"/>
  <c r="M48" i="24"/>
  <c r="K48" i="24"/>
  <c r="I48" i="24"/>
  <c r="U47" i="24"/>
  <c r="Q47" i="24"/>
  <c r="O47" i="24"/>
  <c r="M47" i="24"/>
  <c r="K47" i="24"/>
  <c r="I47" i="24"/>
  <c r="U46" i="24"/>
  <c r="Q46" i="24"/>
  <c r="O46" i="24"/>
  <c r="M46" i="24"/>
  <c r="K46" i="24"/>
  <c r="I46" i="24"/>
  <c r="U45" i="24"/>
  <c r="Q45" i="24"/>
  <c r="O45" i="24"/>
  <c r="M45" i="24"/>
  <c r="K45" i="24"/>
  <c r="I45" i="24"/>
  <c r="U44" i="24"/>
  <c r="Q44" i="24"/>
  <c r="O44" i="24"/>
  <c r="M44" i="24"/>
  <c r="K44" i="24"/>
  <c r="I44" i="24"/>
  <c r="U43" i="24"/>
  <c r="Q43" i="24"/>
  <c r="O43" i="24"/>
  <c r="M43" i="24"/>
  <c r="K43" i="24"/>
  <c r="I43" i="24"/>
  <c r="U42" i="24"/>
  <c r="Q42" i="24"/>
  <c r="O42" i="24"/>
  <c r="M42" i="24"/>
  <c r="K42" i="24"/>
  <c r="I42" i="24"/>
  <c r="BA41" i="24"/>
  <c r="BA40" i="24"/>
  <c r="BA39" i="24"/>
  <c r="U38" i="24"/>
  <c r="Q38" i="24"/>
  <c r="O38" i="24"/>
  <c r="M38" i="24"/>
  <c r="K38" i="24"/>
  <c r="I38" i="24"/>
  <c r="U37" i="24"/>
  <c r="Q37" i="24"/>
  <c r="O37" i="24"/>
  <c r="M37" i="24"/>
  <c r="K37" i="24"/>
  <c r="I37" i="24"/>
  <c r="U36" i="24"/>
  <c r="Q36" i="24"/>
  <c r="O36" i="24"/>
  <c r="M36" i="24"/>
  <c r="K36" i="24"/>
  <c r="I36" i="24"/>
  <c r="U35" i="24"/>
  <c r="Q35" i="24"/>
  <c r="O35" i="24"/>
  <c r="M35" i="24"/>
  <c r="K35" i="24"/>
  <c r="I35" i="24"/>
  <c r="U34" i="24"/>
  <c r="Q34" i="24"/>
  <c r="O34" i="24"/>
  <c r="M34" i="24"/>
  <c r="K34" i="24"/>
  <c r="I34" i="24"/>
  <c r="U33" i="24"/>
  <c r="Q33" i="24"/>
  <c r="O33" i="24"/>
  <c r="M33" i="24"/>
  <c r="K33" i="24"/>
  <c r="I33" i="24"/>
  <c r="U32" i="24"/>
  <c r="Q32" i="24"/>
  <c r="O32" i="24"/>
  <c r="M32" i="24"/>
  <c r="K32" i="24"/>
  <c r="I32" i="24"/>
  <c r="U31" i="24"/>
  <c r="Q31" i="24"/>
  <c r="O31" i="24"/>
  <c r="M31" i="24"/>
  <c r="K31" i="24"/>
  <c r="I31" i="24"/>
  <c r="U30" i="24"/>
  <c r="Q30" i="24"/>
  <c r="O30" i="24"/>
  <c r="M30" i="24"/>
  <c r="K30" i="24"/>
  <c r="I30" i="24"/>
  <c r="U29" i="24"/>
  <c r="Q29" i="24"/>
  <c r="O29" i="24"/>
  <c r="M29" i="24"/>
  <c r="K29" i="24"/>
  <c r="I29" i="24"/>
  <c r="U28" i="24"/>
  <c r="Q28" i="24"/>
  <c r="O28" i="24"/>
  <c r="M28" i="24"/>
  <c r="K28" i="24"/>
  <c r="I28" i="24"/>
  <c r="U27" i="24"/>
  <c r="Q27" i="24"/>
  <c r="O27" i="24"/>
  <c r="M27" i="24"/>
  <c r="K27" i="24"/>
  <c r="I27" i="24"/>
  <c r="U26" i="24"/>
  <c r="Q26" i="24"/>
  <c r="O26" i="24"/>
  <c r="M26" i="24"/>
  <c r="K26" i="24"/>
  <c r="I26" i="24"/>
  <c r="U25" i="24"/>
  <c r="Q25" i="24"/>
  <c r="O25" i="24"/>
  <c r="M25" i="24"/>
  <c r="K25" i="24"/>
  <c r="I25" i="24"/>
  <c r="U24" i="24"/>
  <c r="Q24" i="24"/>
  <c r="O24" i="24"/>
  <c r="M24" i="24"/>
  <c r="K24" i="24"/>
  <c r="I24" i="24"/>
  <c r="U23" i="24"/>
  <c r="Q23" i="24"/>
  <c r="O23" i="24"/>
  <c r="M23" i="24"/>
  <c r="K23" i="24"/>
  <c r="I23" i="24"/>
  <c r="U22" i="24"/>
  <c r="Q22" i="24"/>
  <c r="O22" i="24"/>
  <c r="M22" i="24"/>
  <c r="K22" i="24"/>
  <c r="I22" i="24"/>
  <c r="U21" i="24"/>
  <c r="Q21" i="24"/>
  <c r="O21" i="24"/>
  <c r="M21" i="24"/>
  <c r="K21" i="24"/>
  <c r="I21" i="24"/>
  <c r="U20" i="24"/>
  <c r="Q20" i="24"/>
  <c r="O20" i="24"/>
  <c r="M20" i="24"/>
  <c r="K20" i="24"/>
  <c r="I20" i="24"/>
  <c r="U19" i="24"/>
  <c r="Q19" i="24"/>
  <c r="O19" i="24"/>
  <c r="M19" i="24"/>
  <c r="K19" i="24"/>
  <c r="I19" i="24"/>
  <c r="G18" i="24"/>
  <c r="U17" i="24"/>
  <c r="U16" i="24" s="1"/>
  <c r="Q17" i="24"/>
  <c r="Q16" i="24" s="1"/>
  <c r="O17" i="24"/>
  <c r="O16" i="24" s="1"/>
  <c r="M17" i="24"/>
  <c r="M16" i="24" s="1"/>
  <c r="K17" i="24"/>
  <c r="K16" i="24" s="1"/>
  <c r="I17" i="24"/>
  <c r="I16" i="24"/>
  <c r="G16" i="24"/>
  <c r="I48" i="22" s="1"/>
  <c r="U15" i="24"/>
  <c r="Q15" i="24"/>
  <c r="O15" i="24"/>
  <c r="M15" i="24"/>
  <c r="K15" i="24"/>
  <c r="I15" i="24"/>
  <c r="U14" i="24"/>
  <c r="Q14" i="24"/>
  <c r="O14" i="24"/>
  <c r="M14" i="24"/>
  <c r="K14" i="24"/>
  <c r="I14" i="24"/>
  <c r="U13" i="24"/>
  <c r="Q13" i="24"/>
  <c r="O13" i="24"/>
  <c r="M13" i="24"/>
  <c r="K13" i="24"/>
  <c r="I13" i="24"/>
  <c r="U12" i="24"/>
  <c r="Q12" i="24"/>
  <c r="O12" i="24"/>
  <c r="M12" i="24"/>
  <c r="K12" i="24"/>
  <c r="I12" i="24"/>
  <c r="U11" i="24"/>
  <c r="Q11" i="24"/>
  <c r="O11" i="24"/>
  <c r="M11" i="24"/>
  <c r="K11" i="24"/>
  <c r="I11" i="24"/>
  <c r="U10" i="24"/>
  <c r="Q10" i="24"/>
  <c r="O10" i="24"/>
  <c r="M10" i="24"/>
  <c r="K10" i="24"/>
  <c r="K8" i="24" s="1"/>
  <c r="I10" i="24"/>
  <c r="U9" i="24"/>
  <c r="Q9" i="24"/>
  <c r="O9" i="24"/>
  <c r="M9" i="24"/>
  <c r="K9" i="24"/>
  <c r="I9" i="24"/>
  <c r="G8" i="24"/>
  <c r="I40" i="22"/>
  <c r="H40" i="22"/>
  <c r="G40" i="22"/>
  <c r="F40" i="22"/>
  <c r="J39" i="22"/>
  <c r="J40" i="22" s="1"/>
  <c r="G38" i="22"/>
  <c r="F38" i="22"/>
  <c r="J28" i="22"/>
  <c r="J27" i="22"/>
  <c r="J26" i="22"/>
  <c r="E26" i="22"/>
  <c r="J25" i="22"/>
  <c r="J24" i="22"/>
  <c r="E24" i="22"/>
  <c r="J23" i="22"/>
  <c r="M134" i="24" l="1"/>
  <c r="Q56" i="24"/>
  <c r="O105" i="24"/>
  <c r="U134" i="24"/>
  <c r="U18" i="24"/>
  <c r="O18" i="24"/>
  <c r="Q18" i="24"/>
  <c r="U56" i="24"/>
  <c r="M8" i="24"/>
  <c r="O8" i="24"/>
  <c r="K56" i="24"/>
  <c r="I105" i="24"/>
  <c r="I8" i="24"/>
  <c r="M56" i="24"/>
  <c r="K105" i="24"/>
  <c r="O56" i="24"/>
  <c r="U8" i="24"/>
  <c r="I18" i="24"/>
  <c r="Q105" i="24"/>
  <c r="Q8" i="24"/>
  <c r="K18" i="24"/>
  <c r="U105" i="24"/>
  <c r="I56" i="24"/>
  <c r="M105" i="24"/>
  <c r="M18" i="24"/>
  <c r="I17" i="22"/>
  <c r="I49" i="22"/>
  <c r="I16" i="22"/>
  <c r="I47" i="22"/>
  <c r="I53" i="22" l="1"/>
  <c r="I21" i="22"/>
  <c r="G23" i="22" s="1"/>
  <c r="G24" i="22" l="1"/>
</calcChain>
</file>

<file path=xl/comments1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<sst xmlns="http://schemas.openxmlformats.org/spreadsheetml/2006/main" count="623" uniqueCount="285">
  <si>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</si>
  <si>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</si>
  <si>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</si>
  <si>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Objekt:</t>
  </si>
  <si>
    <t>Rozpočet:</t>
  </si>
  <si>
    <t>Objednatel:</t>
  </si>
  <si>
    <t>DIČ: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</si>
  <si>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</si>
  <si>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</si>
  <si>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</si>
  <si>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</si>
  <si>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</si>
  <si>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</si>
  <si>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</si>
  <si>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</si>
  <si>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</si>
  <si>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</si>
  <si>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</si>
  <si>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</si>
  <si>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</si>
  <si>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</si>
  <si>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</si>
  <si>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</si>
  <si>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</si>
  <si>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</si>
  <si>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</si>
  <si>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</si>
  <si>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</si>
  <si>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</si>
  <si>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</si>
  <si>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</si>
  <si>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</si>
  <si>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</si>
  <si>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</si>
  <si>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</si>
  <si>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</si>
  <si>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</si>
  <si>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</si>
  <si>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</si>
  <si>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Celkem za stavbu</t>
  </si>
  <si>
    <t>Rekapitulace dílů</t>
  </si>
  <si>
    <t>Typ dílu</t>
  </si>
  <si>
    <t xml:space="preserve">Položkový rozpočet </t>
  </si>
  <si>
    <t>S:</t>
  </si>
  <si>
    <t>O:</t>
  </si>
  <si>
    <t>R: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</si>
  <si>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</si>
  <si>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</si>
  <si>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</si>
  <si>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</si>
  <si>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</si>
  <si>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</si>
  <si>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</si>
  <si>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</si>
  <si>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</si>
  <si>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</si>
  <si>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</si>
  <si>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</si>
  <si>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</si>
  <si>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</si>
  <si>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</si>
  <si>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</si>
  <si>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</si>
  <si>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</si>
  <si>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</si>
  <si>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</si>
  <si>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</si>
  <si>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Nhod / MJ</t>
  </si>
  <si>
    <t>Nhod celk.</t>
  </si>
  <si>
    <t>Díl:</t>
  </si>
  <si>
    <t>DIL</t>
  </si>
  <si>
    <t>kus</t>
  </si>
  <si>
    <t>m</t>
  </si>
  <si>
    <t>ks</t>
  </si>
  <si>
    <t>END</t>
  </si>
  <si>
    <t/>
  </si>
  <si>
    <t>Zemní práce</t>
  </si>
  <si>
    <t>11</t>
  </si>
  <si>
    <t>kg</t>
  </si>
  <si>
    <t>soubor</t>
  </si>
  <si>
    <t>m2</t>
  </si>
  <si>
    <t>h</t>
  </si>
  <si>
    <t>767</t>
  </si>
  <si>
    <t>Konstrukce zámečnické</t>
  </si>
  <si>
    <t>Zakázka:</t>
  </si>
  <si>
    <t>Nádražní 4 Brno -ZTI</t>
  </si>
  <si>
    <t>IČ:</t>
  </si>
  <si>
    <t>1</t>
  </si>
  <si>
    <t>Přípravné a přidružené práce</t>
  </si>
  <si>
    <t>721</t>
  </si>
  <si>
    <t>Vnitřní kanalizace</t>
  </si>
  <si>
    <t>722</t>
  </si>
  <si>
    <t>Vnitřní vodovod</t>
  </si>
  <si>
    <t>725</t>
  </si>
  <si>
    <t>Zařizovací předměty</t>
  </si>
  <si>
    <t>Poznámky</t>
  </si>
  <si>
    <t xml:space="preserve">Rozpočet a výkaz výměr je pouze jednou z částí projektu. Pro nacenění díla musí realizační firma brát v úvahu také kompletní výkresovou dokumentaci a případné chybějících komponentů nebo úkonů do cenové nabídky tento doplnit, aby bylo dílo kompletní.
Prostudování kompletní dokumentace je nutnou podmínkou předložení nabídky. Před naceněnín zkontrolovat v digitální verzi souboru, jestli není část řádku položky skryta a informace o výrobku tak neúplná.
U všech výrobků, které jsou specifikovány pouze technickými daty dodavatel předloží technický list výrobku k odsouhlasení projektantem.
</t>
  </si>
  <si>
    <t>Z:</t>
  </si>
  <si>
    <t>C:</t>
  </si>
  <si>
    <t>CAS_STR</t>
  </si>
  <si>
    <t>Cen. soustava</t>
  </si>
  <si>
    <t>139711101RT3</t>
  </si>
  <si>
    <t>Vykopávka v uzavřených prostorách v hor.1-4, hornina 3</t>
  </si>
  <si>
    <t>m3</t>
  </si>
  <si>
    <t>POL1_0</t>
  </si>
  <si>
    <t>162701105R00</t>
  </si>
  <si>
    <t>Vodorovné přemístění výkopku z hor. do 10000 m</t>
  </si>
  <si>
    <t>167101101R00</t>
  </si>
  <si>
    <t>Nakládání výkopku</t>
  </si>
  <si>
    <t>174101101R00</t>
  </si>
  <si>
    <t>Zásyp jam, rýh, šachet se zhutněním</t>
  </si>
  <si>
    <t>175101101RT2</t>
  </si>
  <si>
    <t>Obsyp potrubí bez prohození sypaniny, s dodáním štěrkopísku frakce 0 - 22 mm</t>
  </si>
  <si>
    <t>199000002R00</t>
  </si>
  <si>
    <t>Poplatek za skládku</t>
  </si>
  <si>
    <t>451572111RK1</t>
  </si>
  <si>
    <t>Lože pod potrubí z kameniva těženého 0 - 4 mm, kraj Jihomoravský</t>
  </si>
  <si>
    <t>115100001RAA</t>
  </si>
  <si>
    <t>Čerpání vody na výšku 10 m, do 500 l, včetně pohotovosti čerpací soupravy</t>
  </si>
  <si>
    <t>POL2_0</t>
  </si>
  <si>
    <t>721176102R00</t>
  </si>
  <si>
    <t>Potrubí HT připojovací DN 40 x 1,8 mm</t>
  </si>
  <si>
    <t>721176103R00</t>
  </si>
  <si>
    <t>Potrubí HT připojovací DN 50 x 1,8 mm</t>
  </si>
  <si>
    <t>721176104R00</t>
  </si>
  <si>
    <t>Potrubí HT připojovací D 75 x 1,9 mm</t>
  </si>
  <si>
    <t>721176105R00</t>
  </si>
  <si>
    <t>Potrubí HT připojovací DN 100 x 2,7 mm</t>
  </si>
  <si>
    <t>721176114R00</t>
  </si>
  <si>
    <t>Potrubí HT odpadní svislé DN 70 x 1,9 mm</t>
  </si>
  <si>
    <t>721176115R00</t>
  </si>
  <si>
    <t>Potrubí HT odpadní svislé DN 100 x 2,7 mm</t>
  </si>
  <si>
    <t>721176116R00</t>
  </si>
  <si>
    <t>Potrubí HT odpadní svislé DN 125 x 3,1 mm</t>
  </si>
  <si>
    <t>721176117R00</t>
  </si>
  <si>
    <t>Potrubí HT odpadní svislé DN 160 x 3,9 mm</t>
  </si>
  <si>
    <t>721176212R00</t>
  </si>
  <si>
    <t>Potrubí KG DN 100 x 3,2 mm</t>
  </si>
  <si>
    <t>721176213R00</t>
  </si>
  <si>
    <t>Potrubí KG DN 125 x 3,2 mm</t>
  </si>
  <si>
    <t>721176214R00</t>
  </si>
  <si>
    <t>Potrubí KG DN 150 x 4,0 mm</t>
  </si>
  <si>
    <t>721176225R00</t>
  </si>
  <si>
    <t>Potrubí KG DN 200 x 4,9 mm</t>
  </si>
  <si>
    <t>Mimo RTS</t>
  </si>
  <si>
    <t>Potrubí PE SDR11 D63</t>
  </si>
  <si>
    <t>Zpětná klapka proti vzduté vodě, DN200</t>
  </si>
  <si>
    <t>Zpětná klapka proti vzduté vodě, DN125</t>
  </si>
  <si>
    <t>Rozebrání a sestavení SDK podhledů</t>
  </si>
  <si>
    <t>Odpadní kalich s pojistkou proti vyschnutí</t>
  </si>
  <si>
    <t>721273150RT1</t>
  </si>
  <si>
    <t>Přivzdušňovací venti, l, mřížka 300x300mm</t>
  </si>
  <si>
    <t>Vpust DN100 svislý odtok izolační límec, suchá klapka</t>
  </si>
  <si>
    <t>Ponorné čerpadlo, pro čerpání splaškových vod</t>
  </si>
  <si>
    <t>Dopravní výška 30m Průtok 3m3/h</t>
  </si>
  <si>
    <t>POP</t>
  </si>
  <si>
    <t>plovákový spínač</t>
  </si>
  <si>
    <t>integrovaná jednotka pro řízení čerpadla</t>
  </si>
  <si>
    <t xml:space="preserve">Václav Trégl. </t>
  </si>
  <si>
    <t>Lapač střešních splavenin, DN125-150</t>
  </si>
  <si>
    <t>721273145R00</t>
  </si>
  <si>
    <t>Hlavice ventilační z PVC DN100/70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</si>
  <si>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</si>
  <si>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</si>
  <si>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</si>
  <si>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</si>
  <si>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</si>
  <si>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</si>
  <si>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Protipožární manžeta, odolnost dle PBŘ</t>
  </si>
  <si>
    <t>721290111R00</t>
  </si>
  <si>
    <t>Zkouška těsnosti kanalizace vodou DN 125</t>
  </si>
  <si>
    <t>721140802R00</t>
  </si>
  <si>
    <t>Demontáž potrubí litinového DN 100</t>
  </si>
  <si>
    <t>721242804R00</t>
  </si>
  <si>
    <t>Demontáž lapače střešních splavenin DN 125</t>
  </si>
  <si>
    <t>998721101R00</t>
  </si>
  <si>
    <t>Přesun hmot pro vnitřní kanalizaci, výšky do 24 m</t>
  </si>
  <si>
    <t>t</t>
  </si>
  <si>
    <t>Zhotovení drážky ve zdi cihlovém</t>
  </si>
  <si>
    <t>Zazdění drážky</t>
  </si>
  <si>
    <t>Začištění drážky, konečná úprava</t>
  </si>
  <si>
    <t>Pasportizace stávající kanalizace, doplnění projektové dokumentace</t>
  </si>
  <si>
    <t>Potrubí z PP-RCT, D 20mm</t>
  </si>
  <si>
    <t>Potrubí z PP-RCT, D 25mm</t>
  </si>
  <si>
    <t>Potrubí z PP-RCT, D 32mm</t>
  </si>
  <si>
    <t>Potrubí z PP-RCT, D 40mm</t>
  </si>
  <si>
    <t>Potrubí z PP-RCT, D 50mm</t>
  </si>
  <si>
    <t>Potrubí z PP-RCT, D 63mm</t>
  </si>
  <si>
    <t>Potrubí z PP-RCT, D 75mm</t>
  </si>
  <si>
    <t>Izolace potrubí návleková včetně izolace tvarovek , d22/6-10mm,Montáž+dodávka,lepící páska</t>
  </si>
  <si>
    <t>Izolace potrubí z min.vlny včetně izolace tvarovek, d28/6mm,povrchová úpr.AL,montáž+dodávka,lep. p</t>
  </si>
  <si>
    <t>Izolace potrubí z min.vlny včetně izolace tvarovek, na d32/30mm,povrchová úpr.AL,montáž+dodávka,lep. p</t>
  </si>
  <si>
    <t>Izolace potrubí z min.vlny včetně izolace tvarovek, na d35/6mm,povrchová úpr.AL,montáž+dodávka,lep. p</t>
  </si>
  <si>
    <t>Izolace potrubí z min.vlny včetně izolace tvarovek, na d40/30mm,povrchová úpr.AL,montáž+dodávka,lep. p</t>
  </si>
  <si>
    <t>Izolace potrubí z min.vlny včetně izolace tvarovek, na d40/40mm,povrchová úpr.AL,montáž+dodávka,lep. p</t>
  </si>
  <si>
    <t>Izolace potrubí z min.vlny včetně izolace tvarovek, na d42/10mm,povrchová úpr.AL,montáž+dodávka,lep. p</t>
  </si>
  <si>
    <t>Izolace potrubí z min.vlny včetně izolace tvarovek, na d52/10mm,povrchová úpr.AL,montáž+dodávka,lep. p</t>
  </si>
  <si>
    <t>Izolace potrubí z min.vlny včetně izolace tvarovek, na d63/40mm,povrchová úpr.AL,montáž+dodávka,lep. p</t>
  </si>
  <si>
    <t>Izolace potrubí z min.vlny včetně izolace tvarovek, na d65/10mm,povrchová úpr.AL,montáž+dodávka,lep. p</t>
  </si>
  <si>
    <t>Izolace potrubí z min.vlny včetně izolace tvarovek, na d76/10mm,povrchová úpr.AL,montáž+dodávka,lep. p</t>
  </si>
  <si>
    <t>722130233R00</t>
  </si>
  <si>
    <t>Potrubí z trub.závit.pozink.svařovan. 11343,DN 25</t>
  </si>
  <si>
    <t>722130234R00</t>
  </si>
  <si>
    <t>Potrubí z trub.závit.pozink.svařovan. 11343,DN 32</t>
  </si>
  <si>
    <t>722130236R00</t>
  </si>
  <si>
    <t>Potrubí z trub.závit.pozink.svařovan. 11343,DN 50</t>
  </si>
  <si>
    <t>722190401R00</t>
  </si>
  <si>
    <t>Vyvedení a upevnění výpustek DN 15</t>
  </si>
  <si>
    <t>722254231RT2</t>
  </si>
  <si>
    <t>Hydrantový systém, box nerez, průměr 19/30, stálotvará hadice</t>
  </si>
  <si>
    <t>Vodoměr s dálkovým odečtem Qn1,5m3/h</t>
  </si>
  <si>
    <t>Vodoměr s dálkovým odečtem Qn2,5m3/h</t>
  </si>
  <si>
    <t xml:space="preserve">Kulový kohout DN15 </t>
  </si>
  <si>
    <t>Kulový kohout DN20</t>
  </si>
  <si>
    <t>Kulový kohout DN32</t>
  </si>
  <si>
    <t>Kulový kohout DN50</t>
  </si>
  <si>
    <t>Zdroj napětí 230V/12 pro 1-3 zařízení</t>
  </si>
  <si>
    <t>Samoregulační ventil pro cirkulaci DN15</t>
  </si>
  <si>
    <t>Kulový kohout s vypouštěním DN15</t>
  </si>
  <si>
    <t>Kulový kohout s vypouštěním DN40</t>
  </si>
  <si>
    <t>Oddělovač systémů DN50, typ EA</t>
  </si>
  <si>
    <t>Kulový kohout s připojením na hadici DN15</t>
  </si>
  <si>
    <t>Protipožarní tmel 310ml</t>
  </si>
  <si>
    <t>722290234R00</t>
  </si>
  <si>
    <t>Proplach a dezinfekce vodovod.potrubí DN 80</t>
  </si>
  <si>
    <t>722290215R00</t>
  </si>
  <si>
    <t>Zkouška tlaku potrubí přírub.nebo hrdlového DN 100</t>
  </si>
  <si>
    <t>998722101R00</t>
  </si>
  <si>
    <t>Přesun hmot pro vnitřní vodovod, výšky do 24 m</t>
  </si>
  <si>
    <t>722130801R00</t>
  </si>
  <si>
    <t>Demontáž potrubí ocelových závitových DN 25</t>
  </si>
  <si>
    <t>722130802R00</t>
  </si>
  <si>
    <t>Demontáž potrubí ocelových závitových DN 40</t>
  </si>
  <si>
    <t>722130803R00</t>
  </si>
  <si>
    <t>Demontáž potrubí ocelových závitových DN 50</t>
  </si>
  <si>
    <t>722130804R00</t>
  </si>
  <si>
    <t>Demontáž potrubí ocelových závitových DN 65</t>
  </si>
  <si>
    <t>722130805R00</t>
  </si>
  <si>
    <t>Demontáž potrubí ocelových závitových DN 80</t>
  </si>
  <si>
    <t>Pasportizace stávajícího vodovodu, doplnění projektové dokumentace</t>
  </si>
  <si>
    <t>U</t>
  </si>
  <si>
    <t>umyvadlo klasické s otvorem 55cm, umyvadlová baterie stojánková, propojovací hadice 3/8“, 2x RV DN15,zápachová uzávěrka (tvar tubus) povrch chrom, upevňovací materiál,uzavíratelná vpust click clack</t>
  </si>
  <si>
    <t>S</t>
  </si>
  <si>
    <t>sprchová vanička 900x900 s vpustí a zápachovou uzávěrkou, baterie sprchová se sprchovou růžicí,zástěna dodávka stavba ,držák sprchy, zápachová uzávěrka</t>
  </si>
  <si>
    <t>WC</t>
  </si>
  <si>
    <t>klozet závěsný 53cm bílý, splachovací tlačítko kov, nádrž 9l, upevňovací prvky, předstěnová instalace, sedátko se zpomalovacím mechanismem pro závěsné klozety</t>
  </si>
  <si>
    <t>D</t>
  </si>
  <si>
    <t>Dřez nerezový(dodávka stavba), baterie stojánková, propojovací hadice 3/8“, 2x RV DN15; zápachová uzávěrka dřezová,uzavíratelná vpust</t>
  </si>
  <si>
    <t>VYL</t>
  </si>
  <si>
    <t>Závěsná keramická výlevka s plastovou mřížkou, upevňovací prvky,předstěnová instalace, mříž,nástěnná baterie Podomítková, délka ramínka 225 mm</t>
  </si>
  <si>
    <t>Pi</t>
  </si>
  <si>
    <t>Pisoár radarovým řízením splachováním, předstěnová instalace, zápachová uzávěrka , automatické splachování, upevňovací prvky</t>
  </si>
  <si>
    <t>V</t>
  </si>
  <si>
    <t>Vana smalt klasická, zápachová uzávěrka, uzavíratelná vpust,  vanová baterie,sprchová hlavice(vč. Držáku)</t>
  </si>
  <si>
    <t>Dálkové ovládání pro optoelektroniku pisoárů</t>
  </si>
  <si>
    <t>ls</t>
  </si>
  <si>
    <t>Dvířka 300x300mm</t>
  </si>
  <si>
    <t>725110814R00</t>
  </si>
  <si>
    <t>Demontáž klozetů kombinovaných</t>
  </si>
  <si>
    <t>725210821R00</t>
  </si>
  <si>
    <t>Demontáž umyvadel bez výtokových armatur</t>
  </si>
  <si>
    <t>725220841R00</t>
  </si>
  <si>
    <t>Demontáž ocelové vany</t>
  </si>
  <si>
    <t>725310823R00</t>
  </si>
  <si>
    <t>Demontáž dřezů 1dílných v kuchyňské sestavě</t>
  </si>
  <si>
    <t>725330840R00</t>
  </si>
  <si>
    <t>Demontáž výlevky ocelové nebo litinové</t>
  </si>
  <si>
    <t>725240811R00</t>
  </si>
  <si>
    <t>Demontáž sprchových kabin bez výtokových armatur</t>
  </si>
  <si>
    <t>725820801R00</t>
  </si>
  <si>
    <t>Demontáž baterie nástěnné do G 3/4</t>
  </si>
  <si>
    <t>725840860R00</t>
  </si>
  <si>
    <t>Demontáž ramene sprchy</t>
  </si>
  <si>
    <t>725840851R00</t>
  </si>
  <si>
    <t>Demontáž baterie sprch.diferenciální G 5/4x6/4</t>
  </si>
  <si>
    <t>725860811R00</t>
  </si>
  <si>
    <t>Demontáž uzávěrek zápachových jednoduchých</t>
  </si>
  <si>
    <t>998725101R00</t>
  </si>
  <si>
    <t>Přesun hmot pro zařizovací předměty, výšky do 24 m</t>
  </si>
  <si>
    <t>725860182R00</t>
  </si>
  <si>
    <t>Sifon pračkový, DN 40/50, s přípojením vody RV DN15 a odpadu sifon DN50</t>
  </si>
  <si>
    <t>Systémové uložení potrubí a zařízení</t>
  </si>
  <si>
    <t>998767101R00</t>
  </si>
  <si>
    <t>Přesun hmot pro zámečnické konstr., výšky do 24 m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</si>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</sst>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(&quot;$&quot;* #,##0_);_(&quot;$&quot;* \(#,##0\);_(&quot;$&quot;* &quot;-&quot;_);_(@_)"/>
    <numFmt numFmtId="165" formatCode="#,##0.0"/>
    <numFmt numFmtId="166" formatCode="_(&quot;$&quot;* #,##0.00_);_(&quot;$&quot;* \(#,##0.00\);_(&quot;$&quot;* &quot;-&quot;??_);_(@_)"/>
    <numFmt numFmtId="167" formatCode="_-* #,##0_-;\-* #,##0_-;_-* &quot;-&quot;_-;_-@_-"/>
    <numFmt numFmtId="168" formatCode="_-* #,##0.00_-;\-* #,##0.00_-;_-* &quot;-&quot;??_-;_-@_-"/>
    <numFmt numFmtId="169" formatCode="#,##0.000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  <numFmt numFmtId="172" formatCode="#,##0\ [$Kč-405];\-#,##0\ [$Kč-405]"/>
    <numFmt numFmtId="173" formatCode="\ #,##0.00&quot;      &quot;;\-#,##0.00&quot;      &quot;;&quot; -&quot;#&quot;      &quot;;@\ "/>
    <numFmt numFmtId="174" formatCode="#,##0.00000"/>
    <numFmt numFmtId="175" formatCode="0.000"/>
    <numFmt numFmtId="176" formatCode="#,##0.000;\-#,##0.000"/>
    <numFmt numFmtId="177" formatCode="0_)"/>
    <numFmt numFmtId="178" formatCode="#,##0\ "/>
    <numFmt numFmtId="179" formatCode="\$#,##0\ ;\(\$#,##0\)"/>
    <numFmt numFmtId="180" formatCode="_-* #,##0.00\ &quot;€&quot;_-;\-* #,##0.00\ &quot;€&quot;_-;_-* &quot;-&quot;??\ &quot;€&quot;_-;_-@_-"/>
    <numFmt numFmtId="181" formatCode="_([$€]* #,##0.00_);_([$€]* \(#,##0.00\);_([$€]* &quot;-&quot;??_);_(@_)"/>
    <numFmt numFmtId="182" formatCode="[$-405]General"/>
    <numFmt numFmtId="183" formatCode="_-* #,##0.00\ _D_M_-;\-* #,##0.00\ _D_M_-;_-* &quot;-&quot;??\ _D_M_-;_-@_-"/>
    <numFmt numFmtId="184" formatCode="_-* #,##0\ _D_M_-;\-* #,##0\ _D_M_-;_-* &quot;-&quot;\ _D_M_-;_-@_-"/>
    <numFmt numFmtId="185" formatCode="d/mm"/>
  </numFmts>
  <fonts count="10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sz val="8"/>
      <name val="HelveticaNewE"/>
      <charset val="238"/>
    </font>
    <font>
      <sz val="12"/>
      <color indexed="24"/>
      <name val="System"/>
      <family val="2"/>
      <charset val="238"/>
    </font>
    <font>
      <b/>
      <sz val="18"/>
      <color indexed="24"/>
      <name val="System"/>
      <family val="2"/>
      <charset val="238"/>
    </font>
    <font>
      <b/>
      <sz val="12"/>
      <color indexed="24"/>
      <name val="System"/>
      <family val="2"/>
      <charset val="238"/>
    </font>
    <font>
      <b/>
      <sz val="18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Arial"/>
      <family val="2"/>
    </font>
    <font>
      <sz val="10"/>
      <color indexed="62"/>
      <name val="Arial"/>
      <family val="2"/>
    </font>
    <font>
      <b/>
      <sz val="12"/>
      <name val="Times CE"/>
      <charset val="238"/>
    </font>
    <font>
      <b/>
      <sz val="11"/>
      <name val="Arial CE"/>
      <family val="2"/>
      <charset val="238"/>
    </font>
    <font>
      <shadow/>
      <sz val="12"/>
      <name val="Times CE"/>
      <charset val="238"/>
    </font>
    <font>
      <sz val="10"/>
      <name val="MS Sans Serif"/>
      <family val="2"/>
      <charset val="238"/>
    </font>
    <font>
      <b/>
      <sz val="10"/>
      <name val="Arial"/>
      <family val="2"/>
    </font>
    <font>
      <b/>
      <sz val="10"/>
      <name val="Arial CE"/>
      <family val="2"/>
      <charset val="238"/>
    </font>
    <font>
      <b/>
      <sz val="10"/>
      <color indexed="8"/>
      <name val="Arial CE"/>
      <family val="2"/>
    </font>
    <font>
      <sz val="10"/>
      <name val="Arial CE"/>
      <family val="2"/>
    </font>
    <font>
      <b/>
      <sz val="10"/>
      <color indexed="8"/>
      <name val="Arial CE"/>
      <family val="2"/>
      <charset val="238"/>
    </font>
    <font>
      <sz val="8"/>
      <color indexed="8"/>
      <name val="Arial CE"/>
      <family val="2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family val="2"/>
      <charset val="238"/>
    </font>
    <font>
      <sz val="9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Helv"/>
      <family val="2"/>
    </font>
    <font>
      <u/>
      <sz val="10"/>
      <color theme="10"/>
      <name val="Arial CE"/>
      <charset val="238"/>
    </font>
    <font>
      <sz val="10"/>
      <name val="Arial CE"/>
    </font>
    <font>
      <b/>
      <sz val="8"/>
      <name val="Arial CE"/>
      <family val="2"/>
      <charset val="238"/>
    </font>
    <font>
      <sz val="11"/>
      <name val="돋움"/>
      <family val="3"/>
      <charset val="129"/>
    </font>
    <font>
      <b/>
      <sz val="12"/>
      <name val="Century Gothic"/>
      <family val="2"/>
    </font>
    <font>
      <b/>
      <sz val="14"/>
      <name val="Century Gothic"/>
      <family val="2"/>
    </font>
    <font>
      <sz val="12"/>
      <name val="Century Gothic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name val="Times New Roman CE"/>
      <family val="1"/>
      <charset val="238"/>
    </font>
    <font>
      <b/>
      <sz val="11"/>
      <color theme="1"/>
      <name val="Calibri"/>
      <family val="2"/>
      <scheme val="minor"/>
    </font>
    <font>
      <b/>
      <sz val="11"/>
      <color indexed="52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7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24"/>
      <name val="Arial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8"/>
      <color indexed="24"/>
      <name val="Arial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2"/>
      <color indexed="24"/>
      <name val="Arial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charset val="238"/>
    </font>
    <font>
      <u/>
      <sz val="8.5"/>
      <color indexed="12"/>
      <name val="Arial CE"/>
      <charset val="238"/>
    </font>
    <font>
      <u/>
      <sz val="8.5"/>
      <color indexed="12"/>
      <name val="Arial CE"/>
      <family val="2"/>
      <charset val="238"/>
    </font>
    <font>
      <u/>
      <sz val="11"/>
      <color indexed="12"/>
      <name val="Calibri"/>
      <family val="2"/>
      <charset val="238"/>
    </font>
    <font>
      <u/>
      <sz val="11"/>
      <color theme="10"/>
      <name val="Calibri"/>
      <family val="2"/>
      <charset val="238"/>
    </font>
    <font>
      <u/>
      <sz val="8.5"/>
      <color theme="10"/>
      <name val="Arial CE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theme="1"/>
      <name val="Calibri"/>
      <family val="2"/>
      <scheme val="minor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rgb="FF000000"/>
      <name val="Arial CE"/>
      <family val="2"/>
      <charset val="238"/>
    </font>
    <font>
      <b/>
      <sz val="11"/>
      <color indexed="63"/>
      <name val="Calibri"/>
      <family val="2"/>
      <charset val="238"/>
    </font>
    <font>
      <sz val="12"/>
      <name val="Times New Roman CE"/>
      <family val="1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u/>
      <sz val="7"/>
      <name val="Arial CE"/>
      <family val="2"/>
      <charset val="238"/>
    </font>
    <font>
      <sz val="9"/>
      <name val="ＭＳ Ｐゴシック"/>
      <family val="3"/>
    </font>
    <font>
      <sz val="11"/>
      <name val="ＭＳ Ｐゴシック"/>
      <family val="3"/>
      <charset val="128"/>
    </font>
    <font>
      <sz val="10"/>
      <name val="MS Sans Serif"/>
      <family val="2"/>
    </font>
    <font>
      <b/>
      <sz val="9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1">
    <fill>
      <patternFill patternType="none"/>
    </fill>
    <fill>
      <patternFill patternType="gray125"/>
    </fill>
    <fill>
      <patternFill patternType="lightGray"/>
    </fill>
    <fill>
      <patternFill patternType="gray0625"/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C0C0C0"/>
        <bgColor indexed="64"/>
      </patternFill>
    </fill>
    <fill>
      <patternFill patternType="solid">
        <fgColor rgb="FFCCFF99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5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005">
    <xf numFmtId="0" fontId="0" fillId="0" borderId="0"/>
    <xf numFmtId="0" fontId="5" fillId="0" borderId="0"/>
    <xf numFmtId="0" fontId="6" fillId="0" borderId="0"/>
    <xf numFmtId="0" fontId="3" fillId="0" borderId="0" applyProtection="0"/>
    <xf numFmtId="0" fontId="6" fillId="0" borderId="0"/>
    <xf numFmtId="0" fontId="6" fillId="0" borderId="0"/>
    <xf numFmtId="0" fontId="3" fillId="0" borderId="0" applyProtection="0"/>
    <xf numFmtId="0" fontId="6" fillId="0" borderId="0"/>
    <xf numFmtId="0" fontId="3" fillId="0" borderId="0" applyProtection="0"/>
    <xf numFmtId="0" fontId="3" fillId="0" borderId="0" applyProtection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3" fillId="0" borderId="0" applyProtection="0"/>
    <xf numFmtId="0" fontId="3" fillId="0" borderId="0" applyProtection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164" fontId="9" fillId="0" borderId="0" applyFont="0" applyFill="0" applyBorder="0" applyAlignment="0" applyProtection="0"/>
    <xf numFmtId="165" fontId="10" fillId="0" borderId="0" applyFill="0" applyBorder="0" applyProtection="0">
      <alignment horizontal="right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1" fillId="0" borderId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2" fontId="11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" borderId="0"/>
    <xf numFmtId="0" fontId="15" fillId="3" borderId="0"/>
    <xf numFmtId="0" fontId="16" fillId="0" borderId="0" applyNumberFormat="0" applyFont="0" applyBorder="0" applyProtection="0"/>
    <xf numFmtId="0" fontId="17" fillId="0" borderId="0" applyNumberFormat="0" applyProtection="0"/>
    <xf numFmtId="49" fontId="3" fillId="0" borderId="1" applyBorder="0" applyProtection="0">
      <alignment horizontal="left"/>
    </xf>
    <xf numFmtId="169" fontId="3" fillId="0" borderId="0" applyBorder="0" applyProtection="0"/>
    <xf numFmtId="0" fontId="18" fillId="0" borderId="0"/>
    <xf numFmtId="49" fontId="19" fillId="0" borderId="0" applyBorder="0" applyProtection="0"/>
    <xf numFmtId="0" fontId="3" fillId="0" borderId="1" applyBorder="0" applyProtection="0">
      <alignment horizontal="left"/>
      <protection locked="0"/>
    </xf>
    <xf numFmtId="0" fontId="3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8" fillId="0" borderId="0"/>
    <xf numFmtId="0" fontId="2" fillId="0" borderId="0"/>
    <xf numFmtId="0" fontId="8" fillId="0" borderId="0"/>
    <xf numFmtId="0" fontId="20" fillId="0" borderId="0">
      <alignment wrapText="1"/>
    </xf>
    <xf numFmtId="0" fontId="21" fillId="0" borderId="0"/>
    <xf numFmtId="0" fontId="3" fillId="0" borderId="0" applyProtection="0"/>
    <xf numFmtId="0" fontId="3" fillId="0" borderId="0" applyProtection="0"/>
    <xf numFmtId="49" fontId="8" fillId="0" borderId="0" applyProtection="0"/>
    <xf numFmtId="0" fontId="11" fillId="0" borderId="2" applyNumberFormat="0" applyFill="0" applyAlignment="0" applyProtection="0"/>
    <xf numFmtId="165" fontId="22" fillId="0" borderId="3">
      <alignment horizontal="right" vertical="center"/>
    </xf>
    <xf numFmtId="0" fontId="23" fillId="0" borderId="0"/>
    <xf numFmtId="0" fontId="3" fillId="0" borderId="0"/>
    <xf numFmtId="170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23" fillId="4" borderId="0" applyProtection="0"/>
    <xf numFmtId="172" fontId="24" fillId="0" borderId="4" applyProtection="0">
      <alignment horizontal="right" vertical="center"/>
    </xf>
    <xf numFmtId="173" fontId="25" fillId="0" borderId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6" fillId="0" borderId="5" applyNumberFormat="0" applyFont="0" applyFill="0" applyAlignment="0" applyProtection="0"/>
    <xf numFmtId="0" fontId="27" fillId="0" borderId="4">
      <alignment horizontal="justify" vertical="center" wrapText="1"/>
      <protection locked="0"/>
    </xf>
    <xf numFmtId="9" fontId="25" fillId="0" borderId="0" applyFill="0" applyBorder="0" applyAlignment="0" applyProtection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6" fillId="0" borderId="0"/>
    <xf numFmtId="0" fontId="8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9" fontId="4" fillId="0" borderId="0" applyFont="0" applyFill="0" applyBorder="0" applyAlignment="0" applyProtection="0"/>
    <xf numFmtId="0" fontId="41" fillId="0" borderId="37">
      <alignment horizontal="center" vertical="center" wrapText="1"/>
    </xf>
    <xf numFmtId="0" fontId="47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5" fontId="48" fillId="4" borderId="2"/>
    <xf numFmtId="175" fontId="48" fillId="8" borderId="38"/>
    <xf numFmtId="0" fontId="16" fillId="7" borderId="3">
      <alignment horizontal="center"/>
    </xf>
    <xf numFmtId="0" fontId="16" fillId="9" borderId="4">
      <alignment horizontal="center"/>
    </xf>
    <xf numFmtId="0" fontId="16" fillId="7" borderId="3">
      <alignment horizontal="center"/>
    </xf>
    <xf numFmtId="0" fontId="16" fillId="9" borderId="4">
      <alignment horizontal="center"/>
    </xf>
    <xf numFmtId="0" fontId="16" fillId="7" borderId="3">
      <alignment horizontal="center"/>
    </xf>
    <xf numFmtId="0" fontId="16" fillId="9" borderId="4">
      <alignment horizontal="center"/>
    </xf>
    <xf numFmtId="0" fontId="16" fillId="7" borderId="3">
      <alignment horizontal="center"/>
    </xf>
    <xf numFmtId="0" fontId="16" fillId="9" borderId="4">
      <alignment horizontal="center"/>
    </xf>
    <xf numFmtId="0" fontId="16" fillId="7" borderId="3">
      <alignment horizontal="center"/>
    </xf>
    <xf numFmtId="0" fontId="16" fillId="9" borderId="4">
      <alignment horizontal="center"/>
    </xf>
    <xf numFmtId="0" fontId="43" fillId="0" borderId="0"/>
    <xf numFmtId="49" fontId="16" fillId="10" borderId="0"/>
    <xf numFmtId="49" fontId="16" fillId="11" borderId="0"/>
    <xf numFmtId="0" fontId="43" fillId="0" borderId="0"/>
    <xf numFmtId="0" fontId="49" fillId="0" borderId="0">
      <alignment vertical="center"/>
    </xf>
    <xf numFmtId="0" fontId="48" fillId="0" borderId="0">
      <alignment vertical="center"/>
    </xf>
    <xf numFmtId="0" fontId="50" fillId="0" borderId="0">
      <alignment vertical="center"/>
    </xf>
    <xf numFmtId="0" fontId="6" fillId="0" borderId="0"/>
    <xf numFmtId="0" fontId="6" fillId="0" borderId="0"/>
    <xf numFmtId="49" fontId="50" fillId="0" borderId="0"/>
    <xf numFmtId="0" fontId="50" fillId="0" borderId="0">
      <alignment vertical="top"/>
    </xf>
    <xf numFmtId="176" fontId="50" fillId="0" borderId="0">
      <alignment wrapText="1"/>
    </xf>
    <xf numFmtId="49" fontId="50" fillId="0" borderId="0">
      <alignment horizontal="right"/>
    </xf>
    <xf numFmtId="175" fontId="48" fillId="12" borderId="21"/>
    <xf numFmtId="175" fontId="48" fillId="13" borderId="39"/>
    <xf numFmtId="0" fontId="29" fillId="0" borderId="0" applyProtection="0"/>
    <xf numFmtId="1" fontId="19" fillId="12" borderId="3" applyNumberFormat="0" applyFill="0" applyBorder="0" applyAlignment="0" applyProtection="0">
      <alignment horizontal="center" vertical="center" wrapText="1"/>
      <protection locked="0"/>
    </xf>
    <xf numFmtId="0" fontId="46" fillId="0" borderId="3" applyProtection="0">
      <alignment vertical="center"/>
    </xf>
    <xf numFmtId="0" fontId="46" fillId="0" borderId="3" applyProtection="0">
      <alignment vertical="center"/>
    </xf>
    <xf numFmtId="0" fontId="46" fillId="0" borderId="4" applyProtection="0">
      <alignment vertical="center"/>
    </xf>
    <xf numFmtId="0" fontId="46" fillId="0" borderId="4" applyProtection="0">
      <alignment vertical="center"/>
    </xf>
    <xf numFmtId="0" fontId="46" fillId="0" borderId="3" applyProtection="0">
      <alignment vertical="center"/>
    </xf>
    <xf numFmtId="0" fontId="46" fillId="0" borderId="3" applyProtection="0">
      <alignment vertical="center"/>
    </xf>
    <xf numFmtId="0" fontId="46" fillId="0" borderId="4" applyProtection="0">
      <alignment vertical="center"/>
    </xf>
    <xf numFmtId="0" fontId="46" fillId="0" borderId="4" applyProtection="0">
      <alignment vertical="center"/>
    </xf>
    <xf numFmtId="0" fontId="46" fillId="0" borderId="3" applyProtection="0">
      <alignment vertical="center"/>
    </xf>
    <xf numFmtId="0" fontId="46" fillId="0" borderId="3" applyProtection="0">
      <alignment vertical="center"/>
    </xf>
    <xf numFmtId="0" fontId="46" fillId="0" borderId="4" applyProtection="0">
      <alignment vertical="center"/>
    </xf>
    <xf numFmtId="0" fontId="46" fillId="0" borderId="4" applyProtection="0">
      <alignment vertical="center"/>
    </xf>
    <xf numFmtId="0" fontId="46" fillId="0" borderId="3" applyProtection="0">
      <alignment vertical="center"/>
    </xf>
    <xf numFmtId="0" fontId="46" fillId="0" borderId="3" applyProtection="0">
      <alignment vertical="center"/>
    </xf>
    <xf numFmtId="0" fontId="46" fillId="0" borderId="4" applyProtection="0">
      <alignment vertical="center"/>
    </xf>
    <xf numFmtId="0" fontId="46" fillId="0" borderId="4" applyProtection="0">
      <alignment vertical="center"/>
    </xf>
    <xf numFmtId="0" fontId="46" fillId="0" borderId="3" applyProtection="0">
      <alignment vertical="center"/>
    </xf>
    <xf numFmtId="0" fontId="46" fillId="0" borderId="3" applyProtection="0">
      <alignment vertical="center"/>
    </xf>
    <xf numFmtId="0" fontId="46" fillId="0" borderId="4" applyProtection="0">
      <alignment vertical="center"/>
    </xf>
    <xf numFmtId="0" fontId="46" fillId="0" borderId="4" applyProtection="0">
      <alignment vertical="center"/>
    </xf>
    <xf numFmtId="165" fontId="29" fillId="0" borderId="0" applyAlignment="0">
      <alignment horizontal="right" wrapText="1"/>
    </xf>
    <xf numFmtId="0" fontId="51" fillId="14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51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51" fillId="22" borderId="0" applyNumberFormat="0" applyBorder="0" applyAlignment="0" applyProtection="0"/>
    <xf numFmtId="0" fontId="51" fillId="21" borderId="0" applyNumberFormat="0" applyBorder="0" applyAlignment="0" applyProtection="0"/>
    <xf numFmtId="0" fontId="51" fillId="19" borderId="0" applyNumberFormat="0" applyBorder="0" applyAlignment="0" applyProtection="0"/>
    <xf numFmtId="0" fontId="51" fillId="14" borderId="0" applyNumberFormat="0" applyBorder="0" applyAlignment="0" applyProtection="0"/>
    <xf numFmtId="0" fontId="51" fillId="16" borderId="0" applyNumberFormat="0" applyBorder="0" applyAlignment="0" applyProtection="0"/>
    <xf numFmtId="0" fontId="51" fillId="18" borderId="0" applyNumberFormat="0" applyBorder="0" applyAlignment="0" applyProtection="0"/>
    <xf numFmtId="0" fontId="51" fillId="20" borderId="0" applyNumberFormat="0" applyBorder="0" applyAlignment="0" applyProtection="0"/>
    <xf numFmtId="0" fontId="51" fillId="22" borderId="0" applyNumberFormat="0" applyBorder="0" applyAlignment="0" applyProtection="0"/>
    <xf numFmtId="0" fontId="51" fillId="21" borderId="0" applyNumberFormat="0" applyBorder="0" applyAlignment="0" applyProtection="0"/>
    <xf numFmtId="0" fontId="51" fillId="14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51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51" fillId="22" borderId="0" applyNumberFormat="0" applyBorder="0" applyAlignment="0" applyProtection="0"/>
    <xf numFmtId="0" fontId="51" fillId="21" borderId="0" applyNumberFormat="0" applyBorder="0" applyAlignment="0" applyProtection="0"/>
    <xf numFmtId="0" fontId="51" fillId="19" borderId="0" applyNumberFormat="0" applyBorder="0" applyAlignment="0" applyProtection="0"/>
    <xf numFmtId="4" fontId="29" fillId="0" borderId="0" applyBorder="0" applyAlignment="0">
      <alignment horizontal="right" wrapText="1"/>
    </xf>
    <xf numFmtId="0" fontId="29" fillId="0" borderId="0">
      <alignment horizontal="right" wrapText="1"/>
    </xf>
    <xf numFmtId="0" fontId="51" fillId="15" borderId="0" applyNumberFormat="0" applyBorder="0" applyAlignment="0" applyProtection="0"/>
    <xf numFmtId="0" fontId="51" fillId="22" borderId="0" applyNumberFormat="0" applyBorder="0" applyAlignment="0" applyProtection="0"/>
    <xf numFmtId="0" fontId="51" fillId="17" borderId="0" applyNumberFormat="0" applyBorder="0" applyAlignment="0" applyProtection="0"/>
    <xf numFmtId="0" fontId="51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0" borderId="0" applyNumberFormat="0" applyBorder="0" applyAlignment="0" applyProtection="0"/>
    <xf numFmtId="0" fontId="51" fillId="16" borderId="0" applyNumberFormat="0" applyBorder="0" applyAlignment="0" applyProtection="0"/>
    <xf numFmtId="0" fontId="51" fillId="15" borderId="0" applyNumberFormat="0" applyBorder="0" applyAlignment="0" applyProtection="0"/>
    <xf numFmtId="0" fontId="51" fillId="22" borderId="0" applyNumberFormat="0" applyBorder="0" applyAlignment="0" applyProtection="0"/>
    <xf numFmtId="0" fontId="51" fillId="25" borderId="0" applyNumberFormat="0" applyBorder="0" applyAlignment="0" applyProtection="0"/>
    <xf numFmtId="0" fontId="51" fillId="19" borderId="0" applyNumberFormat="0" applyBorder="0" applyAlignment="0" applyProtection="0"/>
    <xf numFmtId="0" fontId="51" fillId="15" borderId="0" applyNumberFormat="0" applyBorder="0" applyAlignment="0" applyProtection="0"/>
    <xf numFmtId="0" fontId="51" fillId="17" borderId="0" applyNumberFormat="0" applyBorder="0" applyAlignment="0" applyProtection="0"/>
    <xf numFmtId="0" fontId="51" fillId="23" borderId="0" applyNumberFormat="0" applyBorder="0" applyAlignment="0" applyProtection="0"/>
    <xf numFmtId="0" fontId="51" fillId="20" borderId="0" applyNumberFormat="0" applyBorder="0" applyAlignment="0" applyProtection="0"/>
    <xf numFmtId="0" fontId="51" fillId="15" borderId="0" applyNumberFormat="0" applyBorder="0" applyAlignment="0" applyProtection="0"/>
    <xf numFmtId="0" fontId="51" fillId="25" borderId="0" applyNumberFormat="0" applyBorder="0" applyAlignment="0" applyProtection="0"/>
    <xf numFmtId="0" fontId="51" fillId="15" borderId="0" applyNumberFormat="0" applyBorder="0" applyAlignment="0" applyProtection="0"/>
    <xf numFmtId="0" fontId="51" fillId="22" borderId="0" applyNumberFormat="0" applyBorder="0" applyAlignment="0" applyProtection="0"/>
    <xf numFmtId="0" fontId="51" fillId="17" borderId="0" applyNumberFormat="0" applyBorder="0" applyAlignment="0" applyProtection="0"/>
    <xf numFmtId="0" fontId="51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0" borderId="0" applyNumberFormat="0" applyBorder="0" applyAlignment="0" applyProtection="0"/>
    <xf numFmtId="0" fontId="51" fillId="16" borderId="0" applyNumberFormat="0" applyBorder="0" applyAlignment="0" applyProtection="0"/>
    <xf numFmtId="0" fontId="51" fillId="15" borderId="0" applyNumberFormat="0" applyBorder="0" applyAlignment="0" applyProtection="0"/>
    <xf numFmtId="0" fontId="51" fillId="22" borderId="0" applyNumberFormat="0" applyBorder="0" applyAlignment="0" applyProtection="0"/>
    <xf numFmtId="0" fontId="51" fillId="25" borderId="0" applyNumberFormat="0" applyBorder="0" applyAlignment="0" applyProtection="0"/>
    <xf numFmtId="0" fontId="51" fillId="19" borderId="0" applyNumberFormat="0" applyBorder="0" applyAlignment="0" applyProtection="0"/>
    <xf numFmtId="0" fontId="52" fillId="26" borderId="0" applyNumberFormat="0" applyBorder="0" applyAlignment="0" applyProtection="0"/>
    <xf numFmtId="0" fontId="52" fillId="22" borderId="0" applyNumberFormat="0" applyBorder="0" applyAlignment="0" applyProtection="0"/>
    <xf numFmtId="0" fontId="52" fillId="17" borderId="0" applyNumberFormat="0" applyBorder="0" applyAlignment="0" applyProtection="0"/>
    <xf numFmtId="0" fontId="52" fillId="27" borderId="0" applyNumberFormat="0" applyBorder="0" applyAlignment="0" applyProtection="0"/>
    <xf numFmtId="0" fontId="52" fillId="23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16" borderId="0" applyNumberFormat="0" applyBorder="0" applyAlignment="0" applyProtection="0"/>
    <xf numFmtId="0" fontId="52" fillId="29" borderId="0" applyNumberFormat="0" applyBorder="0" applyAlignment="0" applyProtection="0"/>
    <xf numFmtId="0" fontId="52" fillId="22" borderId="0" applyNumberFormat="0" applyBorder="0" applyAlignment="0" applyProtection="0"/>
    <xf numFmtId="0" fontId="52" fillId="30" borderId="0" applyNumberFormat="0" applyBorder="0" applyAlignment="0" applyProtection="0"/>
    <xf numFmtId="0" fontId="52" fillId="17" borderId="0" applyNumberFormat="0" applyBorder="0" applyAlignment="0" applyProtection="0"/>
    <xf numFmtId="0" fontId="52" fillId="26" borderId="0" applyNumberFormat="0" applyBorder="0" applyAlignment="0" applyProtection="0"/>
    <xf numFmtId="0" fontId="52" fillId="17" borderId="0" applyNumberFormat="0" applyBorder="0" applyAlignment="0" applyProtection="0"/>
    <xf numFmtId="0" fontId="52" fillId="23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0" borderId="0" applyNumberFormat="0" applyBorder="0" applyAlignment="0" applyProtection="0"/>
    <xf numFmtId="0" fontId="52" fillId="26" borderId="0" applyNumberFormat="0" applyBorder="0" applyAlignment="0" applyProtection="0"/>
    <xf numFmtId="0" fontId="52" fillId="22" borderId="0" applyNumberFormat="0" applyBorder="0" applyAlignment="0" applyProtection="0"/>
    <xf numFmtId="0" fontId="52" fillId="17" borderId="0" applyNumberFormat="0" applyBorder="0" applyAlignment="0" applyProtection="0"/>
    <xf numFmtId="0" fontId="52" fillId="27" borderId="0" applyNumberFormat="0" applyBorder="0" applyAlignment="0" applyProtection="0"/>
    <xf numFmtId="0" fontId="52" fillId="23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16" borderId="0" applyNumberFormat="0" applyBorder="0" applyAlignment="0" applyProtection="0"/>
    <xf numFmtId="0" fontId="52" fillId="29" borderId="0" applyNumberFormat="0" applyBorder="0" applyAlignment="0" applyProtection="0"/>
    <xf numFmtId="0" fontId="52" fillId="22" borderId="0" applyNumberFormat="0" applyBorder="0" applyAlignment="0" applyProtection="0"/>
    <xf numFmtId="0" fontId="52" fillId="30" borderId="0" applyNumberFormat="0" applyBorder="0" applyAlignment="0" applyProtection="0"/>
    <xf numFmtId="0" fontId="52" fillId="17" borderId="0" applyNumberFormat="0" applyBorder="0" applyAlignment="0" applyProtection="0"/>
    <xf numFmtId="0" fontId="52" fillId="31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  <xf numFmtId="0" fontId="52" fillId="27" borderId="0" applyNumberFormat="0" applyBorder="0" applyAlignment="0" applyProtection="0"/>
    <xf numFmtId="0" fontId="52" fillId="3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35" borderId="0" applyNumberFormat="0" applyBorder="0" applyAlignment="0" applyProtection="0"/>
    <xf numFmtId="0" fontId="52" fillId="29" borderId="0" applyNumberFormat="0" applyBorder="0" applyAlignment="0" applyProtection="0"/>
    <xf numFmtId="0" fontId="52" fillId="27" borderId="0" applyNumberFormat="0" applyBorder="0" applyAlignment="0" applyProtection="0"/>
    <xf numFmtId="0" fontId="52" fillId="33" borderId="0" applyNumberFormat="0" applyBorder="0" applyAlignment="0" applyProtection="0"/>
    <xf numFmtId="0" fontId="53" fillId="16" borderId="0" applyNumberFormat="0" applyBorder="0" applyAlignment="0" applyProtection="0"/>
    <xf numFmtId="0" fontId="53" fillId="20" borderId="0" applyNumberFormat="0" applyBorder="0" applyAlignment="0" applyProtection="0"/>
    <xf numFmtId="177" fontId="54" fillId="0" borderId="0"/>
    <xf numFmtId="0" fontId="55" fillId="0" borderId="0"/>
    <xf numFmtId="3" fontId="46" fillId="0" borderId="40">
      <alignment horizontal="left" vertical="center"/>
    </xf>
    <xf numFmtId="3" fontId="46" fillId="0" borderId="40">
      <alignment horizontal="left" vertical="center"/>
    </xf>
    <xf numFmtId="0" fontId="56" fillId="36" borderId="41" applyNumberFormat="0" applyAlignment="0" applyProtection="0"/>
    <xf numFmtId="0" fontId="57" fillId="37" borderId="41" applyNumberFormat="0" applyAlignment="0" applyProtection="0"/>
    <xf numFmtId="169" fontId="58" fillId="0" borderId="3" applyNumberFormat="0" applyBorder="0" applyAlignment="0">
      <alignment horizontal="right" vertical="center"/>
      <protection locked="0"/>
    </xf>
    <xf numFmtId="178" fontId="29" fillId="0" borderId="0" applyFont="0" applyFill="0" applyBorder="0">
      <alignment horizontal="right" vertical="center"/>
    </xf>
    <xf numFmtId="0" fontId="59" fillId="0" borderId="42" applyNumberFormat="0" applyFill="0" applyAlignment="0" applyProtection="0"/>
    <xf numFmtId="0" fontId="59" fillId="0" borderId="43" applyNumberFormat="0" applyFill="0" applyAlignment="0" applyProtection="0"/>
    <xf numFmtId="3" fontId="60" fillId="0" borderId="0" applyFont="0" applyFill="0" applyBorder="0" applyAlignment="0" applyProtection="0"/>
    <xf numFmtId="179" fontId="60" fillId="0" borderId="0" applyFont="0" applyFill="0" applyBorder="0" applyAlignment="0" applyProtection="0"/>
    <xf numFmtId="41" fontId="8" fillId="0" borderId="0" applyFont="0" applyFill="0" applyBorder="0" applyAlignment="0" applyProtection="0"/>
    <xf numFmtId="39" fontId="8" fillId="0" borderId="0" applyFont="0" applyFill="0" applyBorder="0" applyAlignment="0" applyProtection="0"/>
    <xf numFmtId="0" fontId="61" fillId="18" borderId="0" applyNumberFormat="0" applyBorder="0" applyAlignment="0" applyProtection="0"/>
    <xf numFmtId="180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1" fillId="18" borderId="0" applyNumberFormat="0" applyBorder="0" applyAlignment="0" applyProtection="0"/>
    <xf numFmtId="0" fontId="61" fillId="22" borderId="0" applyNumberFormat="0" applyBorder="0" applyAlignment="0" applyProtection="0"/>
    <xf numFmtId="0" fontId="63" fillId="0" borderId="44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45" applyNumberFormat="0" applyFill="0" applyAlignment="0" applyProtection="0"/>
    <xf numFmtId="0" fontId="66" fillId="0" borderId="46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47" applyNumberFormat="0" applyFill="0" applyAlignment="0" applyProtection="0"/>
    <xf numFmtId="0" fontId="69" fillId="0" borderId="48" applyNumberFormat="0" applyFill="0" applyAlignment="0" applyProtection="0"/>
    <xf numFmtId="0" fontId="70" fillId="0" borderId="49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39" fillId="0" borderId="0">
      <alignment horizontal="center" vertical="center" wrapText="1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8" fillId="38" borderId="50" applyNumberFormat="0" applyAlignment="0" applyProtection="0"/>
    <xf numFmtId="0" fontId="53" fillId="16" borderId="0" applyNumberFormat="0" applyBorder="0" applyAlignment="0" applyProtection="0"/>
    <xf numFmtId="0" fontId="79" fillId="21" borderId="41" applyNumberFormat="0" applyAlignment="0" applyProtection="0"/>
    <xf numFmtId="0" fontId="79" fillId="24" borderId="41" applyNumberFormat="0" applyAlignment="0" applyProtection="0"/>
    <xf numFmtId="0" fontId="80" fillId="0" borderId="0"/>
    <xf numFmtId="0" fontId="78" fillId="38" borderId="50" applyNumberFormat="0" applyAlignment="0" applyProtection="0"/>
    <xf numFmtId="0" fontId="78" fillId="38" borderId="50" applyNumberFormat="0" applyAlignment="0" applyProtection="0"/>
    <xf numFmtId="0" fontId="81" fillId="0" borderId="51" applyNumberFormat="0" applyFill="0" applyAlignment="0" applyProtection="0"/>
    <xf numFmtId="0" fontId="82" fillId="0" borderId="52" applyNumberFormat="0" applyFill="0" applyAlignment="0" applyProtection="0"/>
    <xf numFmtId="0" fontId="63" fillId="0" borderId="44" applyNumberFormat="0" applyFill="0" applyAlignment="0" applyProtection="0"/>
    <xf numFmtId="0" fontId="65" fillId="0" borderId="45" applyNumberFormat="0" applyFill="0" applyAlignment="0" applyProtection="0"/>
    <xf numFmtId="0" fontId="66" fillId="0" borderId="46" applyNumberFormat="0" applyFill="0" applyAlignment="0" applyProtection="0"/>
    <xf numFmtId="0" fontId="68" fillId="0" borderId="47" applyNumberFormat="0" applyFill="0" applyAlignment="0" applyProtection="0"/>
    <xf numFmtId="0" fontId="69" fillId="0" borderId="48" applyNumberFormat="0" applyFill="0" applyAlignment="0" applyProtection="0"/>
    <xf numFmtId="0" fontId="70" fillId="0" borderId="49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83" fillId="0" borderId="0">
      <alignment horizontal="left"/>
    </xf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24" borderId="0" applyNumberFormat="0" applyBorder="0" applyAlignment="0" applyProtection="0"/>
    <xf numFmtId="0" fontId="87" fillId="24" borderId="0" applyNumberFormat="0" applyBorder="0" applyAlignment="0" applyProtection="0"/>
    <xf numFmtId="0" fontId="86" fillId="24" borderId="0" applyNumberFormat="0" applyBorder="0" applyAlignment="0" applyProtection="0"/>
    <xf numFmtId="0" fontId="86" fillId="24" borderId="0" applyNumberFormat="0" applyBorder="0" applyAlignment="0" applyProtection="0"/>
    <xf numFmtId="0" fontId="87" fillId="24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2" fontId="88" fillId="0" borderId="0" applyBorder="0" applyProtection="0"/>
    <xf numFmtId="0" fontId="8" fillId="0" borderId="0"/>
    <xf numFmtId="0" fontId="8" fillId="0" borderId="0"/>
    <xf numFmtId="0" fontId="21" fillId="0" borderId="0"/>
    <xf numFmtId="0" fontId="51" fillId="0" borderId="0"/>
    <xf numFmtId="0" fontId="88" fillId="0" borderId="0" applyNumberFormat="0" applyBorder="0" applyProtection="0"/>
    <xf numFmtId="0" fontId="5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8" fillId="0" borderId="0"/>
    <xf numFmtId="0" fontId="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" fillId="0" borderId="0"/>
    <xf numFmtId="0" fontId="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8" fillId="0" borderId="0"/>
    <xf numFmtId="0" fontId="8" fillId="0" borderId="0"/>
    <xf numFmtId="0" fontId="8" fillId="0" borderId="0"/>
    <xf numFmtId="0" fontId="3" fillId="0" borderId="0" applyProtection="0"/>
    <xf numFmtId="0" fontId="8" fillId="0" borderId="0"/>
    <xf numFmtId="0" fontId="8" fillId="0" borderId="0"/>
    <xf numFmtId="0" fontId="3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Alignment="0">
      <alignment vertical="top" wrapText="1"/>
      <protection locked="0"/>
    </xf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19" borderId="53" applyNumberFormat="0" applyFont="0" applyAlignment="0" applyProtection="0"/>
    <xf numFmtId="0" fontId="8" fillId="19" borderId="53" applyNumberFormat="0" applyFont="0" applyAlignment="0" applyProtection="0"/>
    <xf numFmtId="0" fontId="8" fillId="19" borderId="53" applyNumberFormat="0" applyFont="0" applyAlignment="0" applyProtection="0"/>
    <xf numFmtId="0" fontId="8" fillId="19" borderId="53" applyNumberFormat="0" applyFont="0" applyAlignment="0" applyProtection="0"/>
    <xf numFmtId="0" fontId="8" fillId="19" borderId="53" applyNumberFormat="0" applyFont="0" applyAlignment="0" applyProtection="0"/>
    <xf numFmtId="0" fontId="8" fillId="19" borderId="53" applyNumberFormat="0" applyFont="0" applyAlignment="0" applyProtection="0"/>
    <xf numFmtId="0" fontId="4" fillId="19" borderId="53" applyNumberFormat="0" applyFont="0" applyAlignment="0" applyProtection="0"/>
    <xf numFmtId="183" fontId="16" fillId="0" borderId="0" applyFont="0" applyFill="0" applyBorder="0" applyAlignment="0" applyProtection="0"/>
    <xf numFmtId="184" fontId="16" fillId="0" borderId="0" applyFont="0" applyFill="0" applyBorder="0" applyAlignment="0" applyProtection="0"/>
    <xf numFmtId="0" fontId="58" fillId="0" borderId="22" applyNumberFormat="0" applyFont="0" applyBorder="0" applyAlignment="0">
      <alignment horizontal="left" vertical="center"/>
    </xf>
    <xf numFmtId="0" fontId="58" fillId="0" borderId="22" applyNumberFormat="0" applyFont="0" applyBorder="0" applyAlignment="0">
      <alignment vertical="center"/>
    </xf>
    <xf numFmtId="0" fontId="58" fillId="0" borderId="22" applyNumberFormat="0" applyBorder="0" applyAlignment="0">
      <alignment horizontal="left" vertical="center"/>
    </xf>
    <xf numFmtId="0" fontId="89" fillId="36" borderId="54" applyNumberFormat="0" applyAlignment="0" applyProtection="0"/>
    <xf numFmtId="0" fontId="89" fillId="37" borderId="54" applyNumberFormat="0" applyAlignment="0" applyProtection="0"/>
    <xf numFmtId="185" fontId="45" fillId="0" borderId="0">
      <alignment horizontal="center" vertical="center"/>
    </xf>
    <xf numFmtId="185" fontId="3" fillId="0" borderId="0">
      <alignment horizontal="center" vertical="center"/>
    </xf>
    <xf numFmtId="185" fontId="3" fillId="0" borderId="0">
      <alignment horizontal="center" vertical="center"/>
    </xf>
    <xf numFmtId="0" fontId="8" fillId="19" borderId="53" applyNumberFormat="0" applyFont="0" applyAlignment="0" applyProtection="0"/>
    <xf numFmtId="0" fontId="8" fillId="19" borderId="53" applyNumberFormat="0" applyFont="0" applyAlignment="0" applyProtection="0"/>
    <xf numFmtId="0" fontId="4" fillId="19" borderId="53" applyNumberFormat="0" applyFont="0" applyAlignment="0" applyProtection="0"/>
    <xf numFmtId="0" fontId="81" fillId="0" borderId="51" applyNumberFormat="0" applyFill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1" fillId="0" borderId="51" applyNumberFormat="0" applyFill="0" applyAlignment="0" applyProtection="0"/>
    <xf numFmtId="0" fontId="82" fillId="0" borderId="52" applyNumberFormat="0" applyFill="0" applyAlignment="0" applyProtection="0"/>
    <xf numFmtId="0" fontId="90" fillId="0" borderId="0"/>
    <xf numFmtId="0" fontId="59" fillId="0" borderId="42" applyNumberFormat="0" applyFill="0" applyAlignment="0" applyProtection="0"/>
    <xf numFmtId="0" fontId="61" fillId="18" borderId="0" applyNumberFormat="0" applyBorder="0" applyAlignment="0" applyProtection="0"/>
    <xf numFmtId="0" fontId="61" fillId="22" borderId="0" applyNumberFormat="0" applyBorder="0" applyAlignment="0" applyProtection="0"/>
    <xf numFmtId="0" fontId="29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 applyProtection="0"/>
    <xf numFmtId="49" fontId="29" fillId="0" borderId="0" applyFill="0" applyBorder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91" fillId="0" borderId="34">
      <alignment horizontal="center" wrapText="1"/>
    </xf>
    <xf numFmtId="0" fontId="92" fillId="0" borderId="32">
      <alignment horizontal="center" wrapText="1"/>
    </xf>
    <xf numFmtId="0" fontId="84" fillId="0" borderId="0" applyNumberFormat="0" applyFill="0" applyBorder="0" applyAlignment="0" applyProtection="0"/>
    <xf numFmtId="0" fontId="60" fillId="0" borderId="36" applyNumberFormat="0" applyFont="0" applyFill="0" applyAlignment="0" applyProtection="0"/>
    <xf numFmtId="0" fontId="59" fillId="0" borderId="43" applyNumberFormat="0" applyFill="0" applyAlignment="0" applyProtection="0"/>
    <xf numFmtId="0" fontId="79" fillId="21" borderId="41" applyNumberFormat="0" applyAlignment="0" applyProtection="0"/>
    <xf numFmtId="0" fontId="79" fillId="24" borderId="41" applyNumberFormat="0" applyAlignment="0" applyProtection="0"/>
    <xf numFmtId="0" fontId="56" fillId="36" borderId="41" applyNumberFormat="0" applyAlignment="0" applyProtection="0"/>
    <xf numFmtId="0" fontId="57" fillId="37" borderId="41" applyNumberFormat="0" applyAlignment="0" applyProtection="0"/>
    <xf numFmtId="0" fontId="89" fillId="36" borderId="54" applyNumberFormat="0" applyAlignment="0" applyProtection="0"/>
    <xf numFmtId="0" fontId="89" fillId="37" borderId="54" applyNumberFormat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6" fillId="0" borderId="0" applyFont="0" applyFill="0" applyBorder="0" applyAlignment="0" applyProtection="0"/>
    <xf numFmtId="0" fontId="82" fillId="0" borderId="0" applyNumberFormat="0" applyFill="0" applyBorder="0" applyAlignment="0" applyProtection="0"/>
    <xf numFmtId="0" fontId="93" fillId="0" borderId="22" applyNumberFormat="0" applyFont="0" applyBorder="0" applyAlignment="0">
      <alignment horizontal="left" vertical="center"/>
    </xf>
    <xf numFmtId="0" fontId="53" fillId="16" borderId="0" applyNumberFormat="0" applyBorder="0" applyAlignment="0" applyProtection="0"/>
    <xf numFmtId="0" fontId="52" fillId="31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  <xf numFmtId="0" fontId="52" fillId="27" borderId="0" applyNumberFormat="0" applyBorder="0" applyAlignment="0" applyProtection="0"/>
    <xf numFmtId="0" fontId="52" fillId="3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35" borderId="0" applyNumberFormat="0" applyBorder="0" applyAlignment="0" applyProtection="0"/>
    <xf numFmtId="0" fontId="52" fillId="29" borderId="0" applyNumberFormat="0" applyBorder="0" applyAlignment="0" applyProtection="0"/>
    <xf numFmtId="0" fontId="52" fillId="27" borderId="0" applyNumberFormat="0" applyBorder="0" applyAlignment="0" applyProtection="0"/>
    <xf numFmtId="0" fontId="52" fillId="33" borderId="0" applyNumberFormat="0" applyBorder="0" applyAlignment="0" applyProtection="0"/>
    <xf numFmtId="0" fontId="52" fillId="31" borderId="0" applyNumberFormat="0" applyBorder="0" applyAlignment="0" applyProtection="0"/>
    <xf numFmtId="0" fontId="52" fillId="33" borderId="0" applyNumberFormat="0" applyBorder="0" applyAlignment="0" applyProtection="0"/>
    <xf numFmtId="0" fontId="52" fillId="34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27" borderId="0" applyNumberFormat="0" applyBorder="0" applyAlignment="0" applyProtection="0"/>
    <xf numFmtId="41" fontId="16" fillId="0" borderId="0" applyFont="0" applyFill="0" applyBorder="0" applyAlignment="0" applyProtection="0"/>
    <xf numFmtId="0" fontId="47" fillId="0" borderId="0"/>
    <xf numFmtId="43" fontId="94" fillId="0" borderId="0" applyFont="0" applyFill="0" applyBorder="0" applyAlignment="0" applyProtection="0"/>
    <xf numFmtId="38" fontId="95" fillId="0" borderId="0" applyFont="0" applyFill="0" applyBorder="0" applyAlignment="0" applyProtection="0"/>
    <xf numFmtId="0" fontId="96" fillId="0" borderId="0"/>
  </cellStyleXfs>
  <cellXfs count="269">
    <xf numFmtId="0" fontId="0" fillId="0" borderId="0" xfId="0"/>
    <xf numFmtId="0" fontId="28" fillId="0" borderId="0" xfId="79" applyFont="1"/>
    <xf numFmtId="0" fontId="4" fillId="0" borderId="0" xfId="79"/>
    <xf numFmtId="0" fontId="4" fillId="0" borderId="0" xfId="79" applyAlignment="1">
      <alignment vertical="top"/>
    </xf>
    <xf numFmtId="0" fontId="4" fillId="0" borderId="3" xfId="79" applyBorder="1" applyAlignment="1">
      <alignment vertical="center"/>
    </xf>
    <xf numFmtId="49" fontId="4" fillId="0" borderId="21" xfId="79" applyNumberFormat="1" applyBorder="1" applyAlignment="1">
      <alignment vertical="center"/>
    </xf>
    <xf numFmtId="49" fontId="4" fillId="0" borderId="0" xfId="79" applyNumberFormat="1" applyAlignment="1">
      <alignment vertical="top"/>
    </xf>
    <xf numFmtId="49" fontId="4" fillId="0" borderId="0" xfId="79" applyNumberFormat="1" applyAlignment="1">
      <alignment vertical="top" wrapText="1"/>
    </xf>
    <xf numFmtId="0" fontId="4" fillId="0" borderId="0" xfId="79" applyAlignment="1">
      <alignment horizontal="center" vertical="top"/>
    </xf>
    <xf numFmtId="0" fontId="4" fillId="0" borderId="0" xfId="79" applyAlignment="1">
      <alignment vertical="top" wrapText="1"/>
    </xf>
    <xf numFmtId="0" fontId="28" fillId="0" borderId="0" xfId="1820" applyFont="1"/>
    <xf numFmtId="0" fontId="4" fillId="0" borderId="0" xfId="1820"/>
    <xf numFmtId="0" fontId="4" fillId="0" borderId="6" xfId="1820" applyBorder="1"/>
    <xf numFmtId="0" fontId="4" fillId="0" borderId="7" xfId="1820" applyBorder="1"/>
    <xf numFmtId="0" fontId="4" fillId="39" borderId="0" xfId="1820" applyFill="1" applyBorder="1"/>
    <xf numFmtId="0" fontId="4" fillId="39" borderId="7" xfId="1820" applyFont="1" applyFill="1" applyBorder="1" applyAlignment="1">
      <alignment horizontal="left" vertical="center" indent="1"/>
    </xf>
    <xf numFmtId="0" fontId="28" fillId="39" borderId="0" xfId="1820" applyFont="1" applyFill="1" applyBorder="1" applyAlignment="1">
      <alignment horizontal="left" vertical="center"/>
    </xf>
    <xf numFmtId="0" fontId="28" fillId="39" borderId="0" xfId="1820" applyFont="1" applyFill="1" applyBorder="1" applyAlignment="1">
      <alignment vertical="center"/>
    </xf>
    <xf numFmtId="0" fontId="4" fillId="39" borderId="0" xfId="1820" applyFont="1" applyFill="1" applyBorder="1" applyAlignment="1">
      <alignment horizontal="right" vertical="center"/>
    </xf>
    <xf numFmtId="0" fontId="28" fillId="39" borderId="8" xfId="1820" applyFont="1" applyFill="1" applyBorder="1" applyAlignment="1">
      <alignment vertical="center"/>
    </xf>
    <xf numFmtId="0" fontId="4" fillId="39" borderId="16" xfId="1820" applyFont="1" applyFill="1" applyBorder="1" applyAlignment="1">
      <alignment horizontal="left" vertical="center" indent="1"/>
    </xf>
    <xf numFmtId="0" fontId="4" fillId="39" borderId="17" xfId="1820" applyFont="1" applyFill="1" applyBorder="1"/>
    <xf numFmtId="49" fontId="28" fillId="39" borderId="17" xfId="1820" applyNumberFormat="1" applyFont="1" applyFill="1" applyBorder="1" applyAlignment="1">
      <alignment horizontal="left" vertical="center"/>
    </xf>
    <xf numFmtId="0" fontId="28" fillId="39" borderId="17" xfId="1820" applyFont="1" applyFill="1" applyBorder="1"/>
    <xf numFmtId="0" fontId="28" fillId="39" borderId="17" xfId="1820" applyFont="1" applyFill="1" applyBorder="1" applyAlignment="1"/>
    <xf numFmtId="0" fontId="28" fillId="39" borderId="18" xfId="1820" applyFont="1" applyFill="1" applyBorder="1" applyAlignment="1"/>
    <xf numFmtId="0" fontId="4" fillId="0" borderId="7" xfId="1820" applyFont="1" applyBorder="1" applyAlignment="1">
      <alignment horizontal="left" vertical="center" indent="1"/>
    </xf>
    <xf numFmtId="0" fontId="4" fillId="0" borderId="0" xfId="1820" applyBorder="1"/>
    <xf numFmtId="49" fontId="28" fillId="0" borderId="0" xfId="1820" applyNumberFormat="1" applyFont="1" applyBorder="1" applyAlignment="1">
      <alignment horizontal="left" vertical="center"/>
    </xf>
    <xf numFmtId="0" fontId="28" fillId="0" borderId="0" xfId="1820" applyFont="1" applyBorder="1" applyAlignment="1">
      <alignment vertical="center"/>
    </xf>
    <xf numFmtId="0" fontId="4" fillId="0" borderId="0" xfId="1820" applyFont="1" applyBorder="1" applyAlignment="1">
      <alignment horizontal="right" vertical="center"/>
    </xf>
    <xf numFmtId="0" fontId="4" fillId="0" borderId="8" xfId="1820" applyBorder="1" applyAlignment="1"/>
    <xf numFmtId="0" fontId="28" fillId="0" borderId="7" xfId="1820" applyFont="1" applyBorder="1" applyAlignment="1">
      <alignment horizontal="left" vertical="center" indent="1"/>
    </xf>
    <xf numFmtId="0" fontId="28" fillId="0" borderId="16" xfId="1820" applyFont="1" applyBorder="1" applyAlignment="1">
      <alignment horizontal="left" vertical="center" indent="1"/>
    </xf>
    <xf numFmtId="49" fontId="28" fillId="0" borderId="17" xfId="1820" applyNumberFormat="1" applyFont="1" applyBorder="1" applyAlignment="1">
      <alignment horizontal="right" vertical="center"/>
    </xf>
    <xf numFmtId="49" fontId="28" fillId="0" borderId="17" xfId="1820" applyNumberFormat="1" applyFont="1" applyBorder="1" applyAlignment="1">
      <alignment horizontal="left" vertical="center"/>
    </xf>
    <xf numFmtId="0" fontId="28" fillId="0" borderId="17" xfId="1820" applyFont="1" applyBorder="1" applyAlignment="1">
      <alignment vertical="center"/>
    </xf>
    <xf numFmtId="0" fontId="4" fillId="0" borderId="17" xfId="1820" applyFont="1" applyBorder="1" applyAlignment="1">
      <alignment vertical="center"/>
    </xf>
    <xf numFmtId="0" fontId="4" fillId="0" borderId="18" xfId="1820" applyBorder="1" applyAlignment="1"/>
    <xf numFmtId="0" fontId="28" fillId="0" borderId="0" xfId="1820" applyFont="1" applyFill="1" applyBorder="1" applyAlignment="1">
      <alignment horizontal="left" vertical="center"/>
    </xf>
    <xf numFmtId="0" fontId="4" fillId="0" borderId="0" xfId="1820" applyBorder="1" applyAlignment="1"/>
    <xf numFmtId="0" fontId="28" fillId="0" borderId="0" xfId="1820" applyFont="1" applyBorder="1" applyAlignment="1">
      <alignment horizontal="left" vertical="center"/>
    </xf>
    <xf numFmtId="0" fontId="4" fillId="0" borderId="16" xfId="1820" applyBorder="1" applyAlignment="1">
      <alignment horizontal="left" indent="1"/>
    </xf>
    <xf numFmtId="0" fontId="28" fillId="0" borderId="17" xfId="1820" applyFont="1" applyBorder="1" applyAlignment="1">
      <alignment horizontal="right" vertical="center"/>
    </xf>
    <xf numFmtId="0" fontId="28" fillId="0" borderId="17" xfId="1820" applyFont="1" applyFill="1" applyBorder="1" applyAlignment="1">
      <alignment horizontal="left" vertical="center"/>
    </xf>
    <xf numFmtId="0" fontId="4" fillId="0" borderId="17" xfId="1820" applyBorder="1" applyAlignment="1">
      <alignment vertical="center"/>
    </xf>
    <xf numFmtId="0" fontId="4" fillId="0" borderId="17" xfId="1820" applyBorder="1" applyAlignment="1"/>
    <xf numFmtId="0" fontId="4" fillId="0" borderId="17" xfId="1820" applyBorder="1" applyAlignment="1">
      <alignment horizontal="right"/>
    </xf>
    <xf numFmtId="0" fontId="4" fillId="0" borderId="17" xfId="1820" applyFont="1" applyBorder="1" applyAlignment="1">
      <alignment horizontal="right" vertical="center"/>
    </xf>
    <xf numFmtId="0" fontId="4" fillId="0" borderId="19" xfId="1820" applyFont="1" applyBorder="1" applyAlignment="1">
      <alignment horizontal="left" vertical="top" indent="1"/>
    </xf>
    <xf numFmtId="0" fontId="4" fillId="0" borderId="14" xfId="1820" applyBorder="1" applyAlignment="1">
      <alignment vertical="top"/>
    </xf>
    <xf numFmtId="0" fontId="28" fillId="0" borderId="14" xfId="1820" applyFont="1" applyFill="1" applyBorder="1" applyAlignment="1">
      <alignment horizontal="left" vertical="top"/>
    </xf>
    <xf numFmtId="0" fontId="28" fillId="0" borderId="14" xfId="1820" applyFont="1" applyBorder="1" applyAlignment="1">
      <alignment vertical="center"/>
    </xf>
    <xf numFmtId="0" fontId="4" fillId="0" borderId="14" xfId="1820" applyFont="1" applyBorder="1" applyAlignment="1">
      <alignment horizontal="right" vertical="center"/>
    </xf>
    <xf numFmtId="0" fontId="4" fillId="0" borderId="15" xfId="1820" applyBorder="1" applyAlignment="1"/>
    <xf numFmtId="0" fontId="4" fillId="0" borderId="17" xfId="1820" applyBorder="1" applyAlignment="1">
      <alignment horizontal="left"/>
    </xf>
    <xf numFmtId="49" fontId="4" fillId="0" borderId="7" xfId="1820" applyNumberFormat="1" applyBorder="1"/>
    <xf numFmtId="49" fontId="4" fillId="0" borderId="20" xfId="1820" applyNumberFormat="1" applyBorder="1" applyAlignment="1">
      <alignment horizontal="left" vertical="center" indent="1"/>
    </xf>
    <xf numFmtId="0" fontId="4" fillId="0" borderId="21" xfId="1820" applyBorder="1" applyAlignment="1">
      <alignment horizontal="left" vertical="center"/>
    </xf>
    <xf numFmtId="0" fontId="4" fillId="0" borderId="21" xfId="1820" applyBorder="1"/>
    <xf numFmtId="0" fontId="28" fillId="0" borderId="20" xfId="1820" applyFont="1" applyBorder="1" applyAlignment="1">
      <alignment horizontal="left" vertical="center" indent="1"/>
    </xf>
    <xf numFmtId="0" fontId="28" fillId="0" borderId="21" xfId="1820" applyFont="1" applyBorder="1" applyAlignment="1">
      <alignment horizontal="left" vertical="center"/>
    </xf>
    <xf numFmtId="0" fontId="28" fillId="0" borderId="21" xfId="1820" applyFont="1" applyBorder="1"/>
    <xf numFmtId="0" fontId="4" fillId="0" borderId="20" xfId="1820" applyBorder="1" applyAlignment="1">
      <alignment horizontal="left" indent="1"/>
    </xf>
    <xf numFmtId="1" fontId="28" fillId="0" borderId="21" xfId="1820" applyNumberFormat="1" applyFont="1" applyBorder="1" applyAlignment="1">
      <alignment horizontal="right" vertical="center"/>
    </xf>
    <xf numFmtId="0" fontId="4" fillId="0" borderId="21" xfId="1820" applyBorder="1" applyAlignment="1">
      <alignment horizontal="left" vertical="center" indent="1"/>
    </xf>
    <xf numFmtId="0" fontId="28" fillId="0" borderId="21" xfId="1820" applyFont="1" applyBorder="1" applyAlignment="1">
      <alignment vertical="center"/>
    </xf>
    <xf numFmtId="49" fontId="4" fillId="0" borderId="24" xfId="1820" applyNumberFormat="1" applyFont="1" applyBorder="1" applyAlignment="1">
      <alignment horizontal="left" vertical="center"/>
    </xf>
    <xf numFmtId="0" fontId="4" fillId="0" borderId="20" xfId="1820" applyBorder="1" applyAlignment="1">
      <alignment horizontal="left" vertical="center" indent="1"/>
    </xf>
    <xf numFmtId="1" fontId="28" fillId="0" borderId="22" xfId="1820" applyNumberFormat="1" applyFont="1" applyBorder="1" applyAlignment="1">
      <alignment horizontal="right" vertical="center"/>
    </xf>
    <xf numFmtId="0" fontId="4" fillId="0" borderId="16" xfId="1820" applyBorder="1" applyAlignment="1">
      <alignment horizontal="left" vertical="center" indent="1"/>
    </xf>
    <xf numFmtId="0" fontId="4" fillId="0" borderId="17" xfId="1820" applyBorder="1" applyAlignment="1">
      <alignment horizontal="left" vertical="center"/>
    </xf>
    <xf numFmtId="0" fontId="4" fillId="0" borderId="17" xfId="1820" applyBorder="1"/>
    <xf numFmtId="1" fontId="28" fillId="0" borderId="25" xfId="1820" applyNumberFormat="1" applyFont="1" applyBorder="1" applyAlignment="1">
      <alignment horizontal="right" vertical="center"/>
    </xf>
    <xf numFmtId="0" fontId="4" fillId="0" borderId="17" xfId="1820" applyBorder="1" applyAlignment="1">
      <alignment horizontal="left" vertical="center" indent="1"/>
    </xf>
    <xf numFmtId="49" fontId="4" fillId="0" borderId="18" xfId="1820" applyNumberFormat="1" applyFont="1" applyBorder="1" applyAlignment="1">
      <alignment horizontal="left" vertical="center"/>
    </xf>
    <xf numFmtId="0" fontId="4" fillId="0" borderId="7" xfId="1820" applyBorder="1" applyAlignment="1">
      <alignment horizontal="left" vertical="center" indent="1"/>
    </xf>
    <xf numFmtId="0" fontId="4" fillId="0" borderId="0" xfId="1820" applyBorder="1" applyAlignment="1">
      <alignment horizontal="left" vertical="center"/>
    </xf>
    <xf numFmtId="1" fontId="4" fillId="0" borderId="0" xfId="1820" applyNumberFormat="1" applyBorder="1" applyAlignment="1">
      <alignment horizontal="left" vertical="center"/>
    </xf>
    <xf numFmtId="4" fontId="4" fillId="0" borderId="0" xfId="1820" applyNumberFormat="1" applyBorder="1" applyAlignment="1">
      <alignment horizontal="left" vertical="center"/>
    </xf>
    <xf numFmtId="49" fontId="4" fillId="0" borderId="8" xfId="1820" applyNumberFormat="1" applyFont="1" applyBorder="1" applyAlignment="1">
      <alignment horizontal="left" vertical="center"/>
    </xf>
    <xf numFmtId="0" fontId="35" fillId="39" borderId="26" xfId="1820" applyFont="1" applyFill="1" applyBorder="1" applyAlignment="1">
      <alignment horizontal="left" vertical="center" indent="1"/>
    </xf>
    <xf numFmtId="0" fontId="23" fillId="39" borderId="27" xfId="1820" applyFont="1" applyFill="1" applyBorder="1" applyAlignment="1">
      <alignment horizontal="left" vertical="center"/>
    </xf>
    <xf numFmtId="0" fontId="4" fillId="39" borderId="27" xfId="1820" applyFill="1" applyBorder="1" applyAlignment="1">
      <alignment horizontal="left" vertical="center"/>
    </xf>
    <xf numFmtId="4" fontId="35" fillId="39" borderId="27" xfId="1820" applyNumberFormat="1" applyFont="1" applyFill="1" applyBorder="1" applyAlignment="1">
      <alignment horizontal="left" vertical="center"/>
    </xf>
    <xf numFmtId="49" fontId="4" fillId="39" borderId="28" xfId="1820" applyNumberFormat="1" applyFill="1" applyBorder="1" applyAlignment="1">
      <alignment horizontal="left" vertical="center"/>
    </xf>
    <xf numFmtId="0" fontId="4" fillId="0" borderId="8" xfId="1820" applyBorder="1" applyAlignment="1">
      <alignment horizontal="right"/>
    </xf>
    <xf numFmtId="0" fontId="4" fillId="0" borderId="7" xfId="1820" applyBorder="1" applyAlignment="1">
      <alignment horizontal="right"/>
    </xf>
    <xf numFmtId="0" fontId="4" fillId="0" borderId="0" xfId="1820" applyBorder="1" applyAlignment="1">
      <alignment horizontal="center" vertical="center"/>
    </xf>
    <xf numFmtId="0" fontId="28" fillId="0" borderId="17" xfId="1820" applyFont="1" applyBorder="1" applyAlignment="1">
      <alignment vertical="top"/>
    </xf>
    <xf numFmtId="14" fontId="28" fillId="0" borderId="17" xfId="1820" applyNumberFormat="1" applyFont="1" applyBorder="1" applyAlignment="1">
      <alignment horizontal="center" vertical="top"/>
    </xf>
    <xf numFmtId="0" fontId="28" fillId="0" borderId="7" xfId="1820" applyFont="1" applyBorder="1"/>
    <xf numFmtId="0" fontId="28" fillId="0" borderId="0" xfId="1820" applyFont="1" applyBorder="1"/>
    <xf numFmtId="0" fontId="28" fillId="0" borderId="17" xfId="1820" applyFont="1" applyBorder="1"/>
    <xf numFmtId="0" fontId="28" fillId="0" borderId="17" xfId="1820" applyFont="1" applyBorder="1" applyAlignment="1"/>
    <xf numFmtId="0" fontId="28" fillId="0" borderId="8" xfId="1820" applyFont="1" applyBorder="1" applyAlignment="1">
      <alignment horizontal="right"/>
    </xf>
    <xf numFmtId="0" fontId="4" fillId="0" borderId="0" xfId="1820" applyBorder="1" applyAlignment="1">
      <alignment horizontal="center"/>
    </xf>
    <xf numFmtId="0" fontId="4" fillId="0" borderId="29" xfId="1820" applyBorder="1"/>
    <xf numFmtId="0" fontId="4" fillId="0" borderId="30" xfId="1820" applyBorder="1"/>
    <xf numFmtId="0" fontId="4" fillId="0" borderId="30" xfId="1820" applyBorder="1" applyAlignment="1"/>
    <xf numFmtId="0" fontId="4" fillId="0" borderId="31" xfId="1820" applyBorder="1" applyAlignment="1">
      <alignment horizontal="right"/>
    </xf>
    <xf numFmtId="0" fontId="35" fillId="0" borderId="0" xfId="1820" applyFont="1" applyAlignment="1">
      <alignment horizontal="left"/>
    </xf>
    <xf numFmtId="0" fontId="30" fillId="0" borderId="0" xfId="1820" applyFont="1" applyAlignment="1">
      <alignment horizontal="center"/>
    </xf>
    <xf numFmtId="0" fontId="30" fillId="0" borderId="0" xfId="1820" applyFont="1" applyAlignment="1">
      <alignment horizontal="center" shrinkToFit="1"/>
    </xf>
    <xf numFmtId="3" fontId="4" fillId="0" borderId="32" xfId="1820" applyNumberFormat="1" applyBorder="1"/>
    <xf numFmtId="3" fontId="37" fillId="39" borderId="33" xfId="1820" applyNumberFormat="1" applyFont="1" applyFill="1" applyBorder="1" applyAlignment="1">
      <alignment vertical="center"/>
    </xf>
    <xf numFmtId="3" fontId="37" fillId="39" borderId="14" xfId="1820" applyNumberFormat="1" applyFont="1" applyFill="1" applyBorder="1" applyAlignment="1">
      <alignment vertical="center"/>
    </xf>
    <xf numFmtId="3" fontId="37" fillId="39" borderId="14" xfId="1820" applyNumberFormat="1" applyFont="1" applyFill="1" applyBorder="1" applyAlignment="1">
      <alignment vertical="center" wrapText="1"/>
    </xf>
    <xf numFmtId="3" fontId="38" fillId="39" borderId="13" xfId="1820" applyNumberFormat="1" applyFont="1" applyFill="1" applyBorder="1" applyAlignment="1">
      <alignment horizontal="center" vertical="center" wrapText="1" shrinkToFit="1"/>
    </xf>
    <xf numFmtId="3" fontId="37" fillId="39" borderId="13" xfId="1820" applyNumberFormat="1" applyFont="1" applyFill="1" applyBorder="1" applyAlignment="1">
      <alignment horizontal="center" vertical="center" wrapText="1" shrinkToFit="1"/>
    </xf>
    <xf numFmtId="3" fontId="37" fillId="39" borderId="13" xfId="1820" applyNumberFormat="1" applyFont="1" applyFill="1" applyBorder="1" applyAlignment="1">
      <alignment horizontal="center" vertical="center" wrapText="1"/>
    </xf>
    <xf numFmtId="3" fontId="4" fillId="0" borderId="22" xfId="1820" applyNumberFormat="1" applyBorder="1" applyAlignment="1"/>
    <xf numFmtId="3" fontId="29" fillId="0" borderId="3" xfId="1820" applyNumberFormat="1" applyFont="1" applyBorder="1" applyAlignment="1">
      <alignment horizontal="right" wrapText="1" shrinkToFit="1"/>
    </xf>
    <xf numFmtId="3" fontId="29" fillId="0" borderId="3" xfId="1820" applyNumberFormat="1" applyFont="1" applyBorder="1" applyAlignment="1">
      <alignment horizontal="right" shrinkToFit="1"/>
    </xf>
    <xf numFmtId="3" fontId="4" fillId="0" borderId="3" xfId="1820" applyNumberFormat="1" applyBorder="1" applyAlignment="1">
      <alignment shrinkToFit="1"/>
    </xf>
    <xf numFmtId="3" fontId="4" fillId="0" borderId="3" xfId="1820" applyNumberFormat="1" applyBorder="1" applyAlignment="1"/>
    <xf numFmtId="3" fontId="4" fillId="5" borderId="12" xfId="1820" applyNumberFormat="1" applyFill="1" applyBorder="1" applyAlignment="1">
      <alignment wrapText="1" shrinkToFit="1"/>
    </xf>
    <xf numFmtId="3" fontId="4" fillId="5" borderId="12" xfId="1820" applyNumberFormat="1" applyFill="1" applyBorder="1" applyAlignment="1">
      <alignment shrinkToFit="1"/>
    </xf>
    <xf numFmtId="3" fontId="4" fillId="5" borderId="12" xfId="1820" applyNumberFormat="1" applyFill="1" applyBorder="1" applyAlignment="1"/>
    <xf numFmtId="0" fontId="4" fillId="0" borderId="0" xfId="1820" applyAlignment="1"/>
    <xf numFmtId="0" fontId="32" fillId="0" borderId="0" xfId="1820" applyFont="1"/>
    <xf numFmtId="0" fontId="97" fillId="0" borderId="32" xfId="1820" applyFont="1" applyBorder="1" applyAlignment="1">
      <alignment horizontal="center" vertical="center" wrapText="1"/>
    </xf>
    <xf numFmtId="0" fontId="97" fillId="39" borderId="33" xfId="1820" applyFont="1" applyFill="1" applyBorder="1" applyAlignment="1">
      <alignment horizontal="center" vertical="center" wrapText="1"/>
    </xf>
    <xf numFmtId="0" fontId="97" fillId="39" borderId="14" xfId="1820" applyFont="1" applyFill="1" applyBorder="1" applyAlignment="1">
      <alignment horizontal="center" vertical="center" wrapText="1"/>
    </xf>
    <xf numFmtId="0" fontId="97" fillId="39" borderId="13" xfId="1820" applyFont="1" applyFill="1" applyBorder="1" applyAlignment="1">
      <alignment horizontal="center" vertical="center" wrapText="1"/>
    </xf>
    <xf numFmtId="0" fontId="37" fillId="0" borderId="32" xfId="1820" applyFont="1" applyBorder="1" applyAlignment="1">
      <alignment vertical="center"/>
    </xf>
    <xf numFmtId="49" fontId="37" fillId="0" borderId="33" xfId="1820" applyNumberFormat="1" applyFont="1" applyBorder="1" applyAlignment="1">
      <alignment vertical="center"/>
    </xf>
    <xf numFmtId="4" fontId="37" fillId="0" borderId="13" xfId="1820" applyNumberFormat="1" applyFont="1" applyBorder="1" applyAlignment="1">
      <alignment horizontal="center" vertical="center"/>
    </xf>
    <xf numFmtId="4" fontId="37" fillId="0" borderId="13" xfId="1820" applyNumberFormat="1" applyFont="1" applyBorder="1" applyAlignment="1">
      <alignment vertical="center"/>
    </xf>
    <xf numFmtId="49" fontId="37" fillId="0" borderId="32" xfId="1820" applyNumberFormat="1" applyFont="1" applyBorder="1" applyAlignment="1">
      <alignment vertical="center"/>
    </xf>
    <xf numFmtId="4" fontId="37" fillId="0" borderId="34" xfId="1820" applyNumberFormat="1" applyFont="1" applyBorder="1" applyAlignment="1">
      <alignment horizontal="center" vertical="center"/>
    </xf>
    <xf numFmtId="4" fontId="37" fillId="0" borderId="34" xfId="1820" applyNumberFormat="1" applyFont="1" applyBorder="1" applyAlignment="1">
      <alignment vertical="center"/>
    </xf>
    <xf numFmtId="49" fontId="37" fillId="0" borderId="25" xfId="1820" applyNumberFormat="1" applyFont="1" applyBorder="1" applyAlignment="1">
      <alignment vertical="center"/>
    </xf>
    <xf numFmtId="4" fontId="37" fillId="0" borderId="12" xfId="1820" applyNumberFormat="1" applyFont="1" applyBorder="1" applyAlignment="1">
      <alignment horizontal="center" vertical="center"/>
    </xf>
    <xf numFmtId="4" fontId="37" fillId="0" borderId="12" xfId="1820" applyNumberFormat="1" applyFont="1" applyBorder="1" applyAlignment="1">
      <alignment vertical="center"/>
    </xf>
    <xf numFmtId="0" fontId="37" fillId="0" borderId="32" xfId="1820" applyFont="1" applyBorder="1"/>
    <xf numFmtId="4" fontId="4" fillId="0" borderId="0" xfId="1820" applyNumberFormat="1"/>
    <xf numFmtId="4" fontId="4" fillId="0" borderId="0" xfId="1820" applyNumberFormat="1" applyAlignment="1"/>
    <xf numFmtId="0" fontId="4" fillId="0" borderId="0" xfId="1820" applyAlignment="1">
      <alignment vertical="top"/>
    </xf>
    <xf numFmtId="0" fontId="4" fillId="0" borderId="3" xfId="1820" applyBorder="1" applyAlignment="1">
      <alignment vertical="center"/>
    </xf>
    <xf numFmtId="49" fontId="4" fillId="0" borderId="21" xfId="1820" applyNumberFormat="1" applyBorder="1" applyAlignment="1">
      <alignment vertical="center"/>
    </xf>
    <xf numFmtId="49" fontId="4" fillId="0" borderId="0" xfId="1820" applyNumberFormat="1" applyAlignment="1">
      <alignment vertical="top"/>
    </xf>
    <xf numFmtId="49" fontId="4" fillId="0" borderId="0" xfId="1820" applyNumberFormat="1" applyAlignment="1">
      <alignment vertical="top" wrapText="1"/>
    </xf>
    <xf numFmtId="0" fontId="4" fillId="0" borderId="0" xfId="1820" applyAlignment="1">
      <alignment horizontal="center" vertical="top"/>
    </xf>
    <xf numFmtId="0" fontId="4" fillId="0" borderId="0" xfId="1820" applyAlignment="1">
      <alignment vertical="top" wrapText="1"/>
    </xf>
    <xf numFmtId="0" fontId="4" fillId="0" borderId="3" xfId="1820" applyFont="1" applyBorder="1" applyAlignment="1">
      <alignment vertical="center"/>
    </xf>
    <xf numFmtId="0" fontId="4" fillId="39" borderId="3" xfId="1820" applyFill="1" applyBorder="1"/>
    <xf numFmtId="49" fontId="4" fillId="39" borderId="21" xfId="1820" applyNumberFormat="1" applyFill="1" applyBorder="1" applyAlignment="1"/>
    <xf numFmtId="49" fontId="4" fillId="39" borderId="21" xfId="1820" applyNumberFormat="1" applyFill="1" applyBorder="1"/>
    <xf numFmtId="0" fontId="4" fillId="39" borderId="21" xfId="1820" applyFill="1" applyBorder="1"/>
    <xf numFmtId="0" fontId="4" fillId="39" borderId="23" xfId="1820" applyFill="1" applyBorder="1"/>
    <xf numFmtId="0" fontId="4" fillId="39" borderId="13" xfId="1820" applyFill="1" applyBorder="1"/>
    <xf numFmtId="49" fontId="4" fillId="39" borderId="13" xfId="1820" applyNumberFormat="1" applyFill="1" applyBorder="1"/>
    <xf numFmtId="0" fontId="4" fillId="39" borderId="33" xfId="1820" applyFill="1" applyBorder="1"/>
    <xf numFmtId="0" fontId="4" fillId="39" borderId="13" xfId="1820" applyFill="1" applyBorder="1" applyAlignment="1">
      <alignment wrapText="1"/>
    </xf>
    <xf numFmtId="0" fontId="4" fillId="39" borderId="22" xfId="1820" applyFill="1" applyBorder="1" applyAlignment="1">
      <alignment vertical="top"/>
    </xf>
    <xf numFmtId="49" fontId="4" fillId="39" borderId="22" xfId="1820" applyNumberFormat="1" applyFill="1" applyBorder="1" applyAlignment="1">
      <alignment vertical="top"/>
    </xf>
    <xf numFmtId="49" fontId="4" fillId="39" borderId="3" xfId="1820" applyNumberFormat="1" applyFill="1" applyBorder="1" applyAlignment="1">
      <alignment vertical="top"/>
    </xf>
    <xf numFmtId="0" fontId="4" fillId="39" borderId="3" xfId="1820" applyFill="1" applyBorder="1" applyAlignment="1">
      <alignment vertical="top"/>
    </xf>
    <xf numFmtId="174" fontId="4" fillId="39" borderId="3" xfId="1820" applyNumberFormat="1" applyFill="1" applyBorder="1" applyAlignment="1">
      <alignment vertical="top"/>
    </xf>
    <xf numFmtId="4" fontId="4" fillId="39" borderId="3" xfId="1820" applyNumberFormat="1" applyFill="1" applyBorder="1" applyAlignment="1">
      <alignment vertical="top"/>
    </xf>
    <xf numFmtId="0" fontId="42" fillId="0" borderId="32" xfId="1820" applyFont="1" applyBorder="1" applyAlignment="1">
      <alignment vertical="top"/>
    </xf>
    <xf numFmtId="0" fontId="42" fillId="0" borderId="32" xfId="1820" applyNumberFormat="1" applyFont="1" applyBorder="1" applyAlignment="1">
      <alignment vertical="top"/>
    </xf>
    <xf numFmtId="0" fontId="42" fillId="0" borderId="34" xfId="1820" applyNumberFormat="1" applyFont="1" applyBorder="1" applyAlignment="1">
      <alignment horizontal="left" vertical="top" wrapText="1"/>
    </xf>
    <xf numFmtId="0" fontId="42" fillId="0" borderId="34" xfId="1820" applyFont="1" applyBorder="1" applyAlignment="1">
      <alignment vertical="top" shrinkToFit="1"/>
    </xf>
    <xf numFmtId="174" fontId="42" fillId="0" borderId="34" xfId="1820" applyNumberFormat="1" applyFont="1" applyBorder="1" applyAlignment="1">
      <alignment vertical="top" shrinkToFit="1"/>
    </xf>
    <xf numFmtId="4" fontId="42" fillId="0" borderId="34" xfId="1820" applyNumberFormat="1" applyFont="1" applyBorder="1" applyAlignment="1">
      <alignment vertical="top" shrinkToFit="1"/>
    </xf>
    <xf numFmtId="0" fontId="42" fillId="0" borderId="32" xfId="1820" applyFont="1" applyBorder="1" applyAlignment="1">
      <alignment vertical="top" shrinkToFit="1"/>
    </xf>
    <xf numFmtId="0" fontId="42" fillId="0" borderId="0" xfId="1820" applyFont="1"/>
    <xf numFmtId="0" fontId="4" fillId="39" borderId="25" xfId="1820" applyFill="1" applyBorder="1" applyAlignment="1">
      <alignment vertical="top"/>
    </xf>
    <xf numFmtId="0" fontId="4" fillId="39" borderId="25" xfId="1820" applyNumberFormat="1" applyFill="1" applyBorder="1" applyAlignment="1">
      <alignment vertical="top"/>
    </xf>
    <xf numFmtId="0" fontId="4" fillId="39" borderId="12" xfId="1820" applyNumberFormat="1" applyFill="1" applyBorder="1" applyAlignment="1">
      <alignment horizontal="left" vertical="top" wrapText="1"/>
    </xf>
    <xf numFmtId="0" fontId="4" fillId="39" borderId="12" xfId="1820" applyFill="1" applyBorder="1" applyAlignment="1">
      <alignment vertical="top" shrinkToFit="1"/>
    </xf>
    <xf numFmtId="174" fontId="4" fillId="39" borderId="12" xfId="1820" applyNumberFormat="1" applyFill="1" applyBorder="1" applyAlignment="1">
      <alignment vertical="top" shrinkToFit="1"/>
    </xf>
    <xf numFmtId="4" fontId="4" fillId="39" borderId="12" xfId="1820" applyNumberFormat="1" applyFill="1" applyBorder="1" applyAlignment="1">
      <alignment vertical="top" shrinkToFit="1"/>
    </xf>
    <xf numFmtId="0" fontId="4" fillId="39" borderId="25" xfId="1820" applyFill="1" applyBorder="1" applyAlignment="1">
      <alignment vertical="top" shrinkToFit="1"/>
    </xf>
    <xf numFmtId="0" fontId="99" fillId="0" borderId="0" xfId="1820" applyNumberFormat="1" applyFont="1" applyAlignment="1">
      <alignment wrapText="1"/>
    </xf>
    <xf numFmtId="0" fontId="42" fillId="0" borderId="25" xfId="1820" applyFont="1" applyBorder="1" applyAlignment="1">
      <alignment vertical="top"/>
    </xf>
    <xf numFmtId="0" fontId="42" fillId="0" borderId="25" xfId="1820" applyNumberFormat="1" applyFont="1" applyBorder="1" applyAlignment="1">
      <alignment vertical="top"/>
    </xf>
    <xf numFmtId="0" fontId="42" fillId="0" borderId="12" xfId="1820" applyNumberFormat="1" applyFont="1" applyBorder="1" applyAlignment="1">
      <alignment horizontal="left" vertical="top" wrapText="1"/>
    </xf>
    <xf numFmtId="0" fontId="42" fillId="0" borderId="12" xfId="1820" applyFont="1" applyBorder="1" applyAlignment="1">
      <alignment vertical="top" shrinkToFit="1"/>
    </xf>
    <xf numFmtId="174" fontId="42" fillId="0" borderId="12" xfId="1820" applyNumberFormat="1" applyFont="1" applyBorder="1" applyAlignment="1">
      <alignment vertical="top" shrinkToFit="1"/>
    </xf>
    <xf numFmtId="4" fontId="42" fillId="0" borderId="12" xfId="1820" applyNumberFormat="1" applyFont="1" applyBorder="1" applyAlignment="1">
      <alignment vertical="top" shrinkToFit="1"/>
    </xf>
    <xf numFmtId="0" fontId="42" fillId="0" borderId="25" xfId="1820" applyFont="1" applyBorder="1" applyAlignment="1">
      <alignment vertical="top" shrinkToFit="1"/>
    </xf>
    <xf numFmtId="49" fontId="4" fillId="0" borderId="0" xfId="1820" applyNumberFormat="1" applyAlignment="1">
      <alignment horizontal="left" vertical="top" wrapText="1"/>
    </xf>
    <xf numFmtId="49" fontId="4" fillId="0" borderId="0" xfId="1820" applyNumberFormat="1"/>
    <xf numFmtId="49" fontId="4" fillId="0" borderId="0" xfId="1820" applyNumberFormat="1" applyAlignment="1">
      <alignment horizontal="left" wrapText="1"/>
    </xf>
    <xf numFmtId="0" fontId="4" fillId="0" borderId="0" xfId="1820" applyFill="1"/>
    <xf numFmtId="4" fontId="42" fillId="0" borderId="0" xfId="1820" applyNumberFormat="1" applyFont="1"/>
    <xf numFmtId="0" fontId="37" fillId="0" borderId="25" xfId="1820" applyFont="1" applyFill="1" applyBorder="1"/>
    <xf numFmtId="0" fontId="37" fillId="0" borderId="17" xfId="1820" applyFont="1" applyFill="1" applyBorder="1"/>
    <xf numFmtId="4" fontId="37" fillId="0" borderId="12" xfId="1820" applyNumberFormat="1" applyFont="1" applyFill="1" applyBorder="1" applyAlignment="1">
      <alignment horizontal="center"/>
    </xf>
    <xf numFmtId="4" fontId="37" fillId="0" borderId="12" xfId="1820" applyNumberFormat="1" applyFont="1" applyFill="1" applyBorder="1" applyAlignment="1"/>
    <xf numFmtId="4" fontId="42" fillId="40" borderId="34" xfId="1820" applyNumberFormat="1" applyFont="1" applyFill="1" applyBorder="1" applyAlignment="1" applyProtection="1">
      <alignment vertical="top" shrinkToFit="1"/>
      <protection locked="0"/>
    </xf>
    <xf numFmtId="4" fontId="42" fillId="40" borderId="12" xfId="1820" applyNumberFormat="1" applyFont="1" applyFill="1" applyBorder="1" applyAlignment="1" applyProtection="1">
      <alignment vertical="top" shrinkToFit="1"/>
      <protection locked="0"/>
    </xf>
    <xf numFmtId="0" fontId="4" fillId="0" borderId="7" xfId="1820" applyFill="1" applyBorder="1"/>
    <xf numFmtId="0" fontId="35" fillId="0" borderId="26" xfId="1820" applyFont="1" applyFill="1" applyBorder="1" applyAlignment="1">
      <alignment horizontal="left" vertical="center" indent="1"/>
    </xf>
    <xf numFmtId="0" fontId="4" fillId="0" borderId="27" xfId="1820" applyFill="1" applyBorder="1"/>
    <xf numFmtId="49" fontId="28" fillId="0" borderId="28" xfId="1820" applyNumberFormat="1" applyFont="1" applyFill="1" applyBorder="1" applyAlignment="1">
      <alignment horizontal="left" vertical="center"/>
    </xf>
    <xf numFmtId="0" fontId="31" fillId="0" borderId="7" xfId="1820" applyFont="1" applyFill="1" applyBorder="1" applyAlignment="1">
      <alignment horizontal="left" vertical="center" indent="1"/>
    </xf>
    <xf numFmtId="0" fontId="4" fillId="0" borderId="0" xfId="1820" applyFill="1" applyBorder="1"/>
    <xf numFmtId="49" fontId="32" fillId="0" borderId="0" xfId="1820" applyNumberFormat="1" applyFont="1" applyFill="1" applyBorder="1" applyAlignment="1">
      <alignment horizontal="left" vertical="center"/>
    </xf>
    <xf numFmtId="0" fontId="28" fillId="0" borderId="0" xfId="1820" applyFont="1" applyFill="1" applyBorder="1"/>
    <xf numFmtId="0" fontId="28" fillId="0" borderId="0" xfId="1820" applyFont="1" applyFill="1" applyBorder="1" applyAlignment="1"/>
    <xf numFmtId="0" fontId="28" fillId="0" borderId="8" xfId="1820" applyFont="1" applyFill="1" applyBorder="1" applyAlignment="1"/>
    <xf numFmtId="14" fontId="29" fillId="0" borderId="0" xfId="1820" applyNumberFormat="1" applyFont="1" applyFill="1" applyAlignment="1">
      <alignment horizontal="left"/>
    </xf>
    <xf numFmtId="0" fontId="30" fillId="0" borderId="9" xfId="1820" applyFont="1" applyBorder="1" applyAlignment="1">
      <alignment horizontal="center" vertical="center"/>
    </xf>
    <xf numFmtId="0" fontId="30" fillId="0" borderId="10" xfId="1820" applyFont="1" applyBorder="1" applyAlignment="1">
      <alignment horizontal="center" vertical="center"/>
    </xf>
    <xf numFmtId="0" fontId="30" fillId="0" borderId="11" xfId="1820" applyFont="1" applyBorder="1" applyAlignment="1">
      <alignment horizontal="center" vertical="center"/>
    </xf>
    <xf numFmtId="49" fontId="28" fillId="0" borderId="14" xfId="1820" applyNumberFormat="1" applyFont="1" applyBorder="1" applyAlignment="1">
      <alignment horizontal="left" vertical="center"/>
    </xf>
    <xf numFmtId="49" fontId="28" fillId="0" borderId="0" xfId="1820" applyNumberFormat="1" applyFont="1" applyBorder="1" applyAlignment="1">
      <alignment horizontal="left" vertical="center"/>
    </xf>
    <xf numFmtId="49" fontId="28" fillId="0" borderId="17" xfId="1820" applyNumberFormat="1" applyFont="1" applyBorder="1" applyAlignment="1">
      <alignment horizontal="left" vertical="center"/>
    </xf>
    <xf numFmtId="1" fontId="4" fillId="0" borderId="17" xfId="1820" applyNumberFormat="1" applyFont="1" applyBorder="1" applyAlignment="1">
      <alignment horizontal="right" indent="1"/>
    </xf>
    <xf numFmtId="0" fontId="4" fillId="0" borderId="17" xfId="1820" applyFont="1" applyBorder="1" applyAlignment="1">
      <alignment horizontal="right" indent="1"/>
    </xf>
    <xf numFmtId="0" fontId="4" fillId="0" borderId="18" xfId="1820" applyFont="1" applyBorder="1" applyAlignment="1">
      <alignment horizontal="right" indent="1"/>
    </xf>
    <xf numFmtId="4" fontId="33" fillId="0" borderId="22" xfId="1820" applyNumberFormat="1" applyFont="1" applyBorder="1" applyAlignment="1">
      <alignment horizontal="right" vertical="center" indent="1"/>
    </xf>
    <xf numFmtId="4" fontId="33" fillId="0" borderId="23" xfId="1820" applyNumberFormat="1" applyFont="1" applyBorder="1" applyAlignment="1">
      <alignment horizontal="right" vertical="center" indent="1"/>
    </xf>
    <xf numFmtId="4" fontId="33" fillId="0" borderId="24" xfId="1820" applyNumberFormat="1" applyFont="1" applyBorder="1" applyAlignment="1">
      <alignment horizontal="right" vertical="center" indent="1"/>
    </xf>
    <xf numFmtId="4" fontId="34" fillId="0" borderId="22" xfId="1820" applyNumberFormat="1" applyFont="1" applyBorder="1" applyAlignment="1">
      <alignment horizontal="right" vertical="center" indent="1"/>
    </xf>
    <xf numFmtId="4" fontId="34" fillId="0" borderId="23" xfId="1820" applyNumberFormat="1" applyFont="1" applyBorder="1" applyAlignment="1">
      <alignment horizontal="right" vertical="center" indent="1"/>
    </xf>
    <xf numFmtId="4" fontId="34" fillId="0" borderId="24" xfId="1820" applyNumberFormat="1" applyFont="1" applyBorder="1" applyAlignment="1">
      <alignment horizontal="right" vertical="center" indent="1"/>
    </xf>
    <xf numFmtId="49" fontId="37" fillId="0" borderId="33" xfId="1820" applyNumberFormat="1" applyFont="1" applyBorder="1" applyAlignment="1">
      <alignment vertical="center" wrapText="1"/>
    </xf>
    <xf numFmtId="49" fontId="37" fillId="0" borderId="14" xfId="1820" applyNumberFormat="1" applyFont="1" applyBorder="1" applyAlignment="1">
      <alignment vertical="center" wrapText="1"/>
    </xf>
    <xf numFmtId="4" fontId="37" fillId="0" borderId="13" xfId="1820" applyNumberFormat="1" applyFont="1" applyBorder="1" applyAlignment="1">
      <alignment vertical="center"/>
    </xf>
    <xf numFmtId="4" fontId="34" fillId="0" borderId="22" xfId="1820" applyNumberFormat="1" applyFont="1" applyBorder="1" applyAlignment="1">
      <alignment vertical="center"/>
    </xf>
    <xf numFmtId="4" fontId="34" fillId="0" borderId="21" xfId="1820" applyNumberFormat="1" applyFont="1" applyBorder="1" applyAlignment="1">
      <alignment vertical="center"/>
    </xf>
    <xf numFmtId="4" fontId="34" fillId="0" borderId="22" xfId="1820" applyNumberFormat="1" applyFont="1" applyBorder="1" applyAlignment="1">
      <alignment horizontal="right" vertical="center"/>
    </xf>
    <xf numFmtId="4" fontId="34" fillId="0" borderId="21" xfId="1820" applyNumberFormat="1" applyFont="1" applyBorder="1" applyAlignment="1">
      <alignment horizontal="right" vertical="center"/>
    </xf>
    <xf numFmtId="4" fontId="34" fillId="0" borderId="25" xfId="1820" applyNumberFormat="1" applyFont="1" applyBorder="1" applyAlignment="1">
      <alignment horizontal="right" vertical="center"/>
    </xf>
    <xf numFmtId="4" fontId="34" fillId="0" borderId="17" xfId="1820" applyNumberFormat="1" applyFont="1" applyBorder="1" applyAlignment="1">
      <alignment horizontal="right" vertical="center"/>
    </xf>
    <xf numFmtId="4" fontId="34" fillId="40" borderId="14" xfId="1820" applyNumberFormat="1" applyFont="1" applyFill="1" applyBorder="1" applyAlignment="1" applyProtection="1">
      <alignment horizontal="right" vertical="center"/>
      <protection locked="0"/>
    </xf>
    <xf numFmtId="4" fontId="36" fillId="39" borderId="27" xfId="1820" applyNumberFormat="1" applyFont="1" applyFill="1" applyBorder="1" applyAlignment="1">
      <alignment horizontal="right" vertical="center"/>
    </xf>
    <xf numFmtId="2" fontId="36" fillId="39" borderId="27" xfId="1820" applyNumberFormat="1" applyFont="1" applyFill="1" applyBorder="1" applyAlignment="1">
      <alignment horizontal="right" vertical="center"/>
    </xf>
    <xf numFmtId="4" fontId="36" fillId="0" borderId="27" xfId="1820" applyNumberFormat="1" applyFont="1" applyFill="1" applyBorder="1" applyAlignment="1" applyProtection="1">
      <alignment horizontal="right" vertical="center"/>
    </xf>
    <xf numFmtId="0" fontId="4" fillId="0" borderId="14" xfId="1820" applyBorder="1" applyAlignment="1">
      <alignment horizontal="center"/>
    </xf>
    <xf numFmtId="3" fontId="4" fillId="0" borderId="21" xfId="1820" applyNumberFormat="1" applyBorder="1"/>
    <xf numFmtId="3" fontId="4" fillId="0" borderId="21" xfId="1820" applyNumberFormat="1" applyBorder="1" applyAlignment="1">
      <alignment wrapText="1"/>
    </xf>
    <xf numFmtId="3" fontId="4" fillId="5" borderId="22" xfId="1820" applyNumberFormat="1" applyFill="1" applyBorder="1"/>
    <xf numFmtId="3" fontId="4" fillId="5" borderId="21" xfId="1820" applyNumberFormat="1" applyFill="1" applyBorder="1"/>
    <xf numFmtId="3" fontId="4" fillId="5" borderId="23" xfId="1820" applyNumberFormat="1" applyFill="1" applyBorder="1"/>
    <xf numFmtId="0" fontId="97" fillId="39" borderId="13" xfId="1820" applyFont="1" applyFill="1" applyBorder="1" applyAlignment="1">
      <alignment horizontal="center" vertical="center" wrapText="1"/>
    </xf>
    <xf numFmtId="0" fontId="4" fillId="0" borderId="0" xfId="1820" applyAlignment="1">
      <alignment horizontal="left" vertical="top" wrapText="1"/>
    </xf>
    <xf numFmtId="0" fontId="4" fillId="0" borderId="0" xfId="1820" applyAlignment="1">
      <alignment horizontal="left" vertical="top"/>
    </xf>
    <xf numFmtId="49" fontId="37" fillId="0" borderId="32" xfId="1820" applyNumberFormat="1" applyFont="1" applyBorder="1" applyAlignment="1">
      <alignment vertical="center" wrapText="1"/>
    </xf>
    <xf numFmtId="49" fontId="37" fillId="0" borderId="0" xfId="1820" applyNumberFormat="1" applyFont="1" applyBorder="1" applyAlignment="1">
      <alignment vertical="center" wrapText="1"/>
    </xf>
    <xf numFmtId="4" fontId="37" fillId="0" borderId="34" xfId="1820" applyNumberFormat="1" applyFont="1" applyBorder="1" applyAlignment="1">
      <alignment vertical="center"/>
    </xf>
    <xf numFmtId="49" fontId="37" fillId="0" borderId="25" xfId="1820" applyNumberFormat="1" applyFont="1" applyBorder="1" applyAlignment="1">
      <alignment vertical="center" wrapText="1"/>
    </xf>
    <xf numFmtId="49" fontId="37" fillId="0" borderId="17" xfId="1820" applyNumberFormat="1" applyFont="1" applyBorder="1" applyAlignment="1">
      <alignment vertical="center" wrapText="1"/>
    </xf>
    <xf numFmtId="4" fontId="37" fillId="0" borderId="12" xfId="1820" applyNumberFormat="1" applyFont="1" applyBorder="1" applyAlignment="1">
      <alignment vertical="center"/>
    </xf>
    <xf numFmtId="4" fontId="37" fillId="0" borderId="12" xfId="1820" applyNumberFormat="1" applyFont="1" applyFill="1" applyBorder="1" applyAlignment="1"/>
    <xf numFmtId="0" fontId="98" fillId="0" borderId="32" xfId="1820" applyNumberFormat="1" applyFont="1" applyBorder="1" applyAlignment="1">
      <alignment horizontal="left" vertical="top" wrapText="1"/>
    </xf>
    <xf numFmtId="0" fontId="98" fillId="0" borderId="0" xfId="1820" applyNumberFormat="1" applyFont="1" applyBorder="1" applyAlignment="1">
      <alignment vertical="top" wrapText="1" shrinkToFit="1"/>
    </xf>
    <xf numFmtId="174" fontId="98" fillId="0" borderId="0" xfId="1820" applyNumberFormat="1" applyFont="1" applyBorder="1" applyAlignment="1">
      <alignment vertical="top" wrapText="1" shrinkToFit="1"/>
    </xf>
    <xf numFmtId="4" fontId="98" fillId="0" borderId="0" xfId="1820" applyNumberFormat="1" applyFont="1" applyBorder="1" applyAlignment="1">
      <alignment vertical="top" wrapText="1" shrinkToFit="1"/>
    </xf>
    <xf numFmtId="4" fontId="98" fillId="0" borderId="35" xfId="1820" applyNumberFormat="1" applyFont="1" applyBorder="1" applyAlignment="1">
      <alignment vertical="top" wrapText="1" shrinkToFit="1"/>
    </xf>
    <xf numFmtId="0" fontId="32" fillId="0" borderId="0" xfId="1820" applyFont="1" applyAlignment="1">
      <alignment horizontal="center"/>
    </xf>
    <xf numFmtId="49" fontId="4" fillId="0" borderId="21" xfId="1820" applyNumberFormat="1" applyBorder="1" applyAlignment="1">
      <alignment vertical="center"/>
    </xf>
    <xf numFmtId="0" fontId="4" fillId="0" borderId="21" xfId="1820" applyBorder="1" applyAlignment="1">
      <alignment vertical="center"/>
    </xf>
    <xf numFmtId="0" fontId="4" fillId="0" borderId="23" xfId="1820" applyBorder="1" applyAlignment="1">
      <alignment vertical="center"/>
    </xf>
    <xf numFmtId="0" fontId="32" fillId="0" borderId="0" xfId="1820" applyFont="1" applyAlignment="1">
      <alignment horizontal="center" vertical="top"/>
    </xf>
    <xf numFmtId="0" fontId="32" fillId="0" borderId="0" xfId="1820" applyFont="1" applyAlignment="1">
      <alignment horizontal="center" vertical="top" wrapText="1"/>
    </xf>
    <xf numFmtId="49" fontId="4" fillId="0" borderId="21" xfId="1820" applyNumberFormat="1" applyBorder="1" applyAlignment="1">
      <alignment vertical="center" shrinkToFit="1"/>
    </xf>
    <xf numFmtId="49" fontId="4" fillId="0" borderId="23" xfId="1820" applyNumberFormat="1" applyBorder="1" applyAlignment="1">
      <alignment vertical="center" shrinkToFit="1"/>
    </xf>
    <xf numFmtId="0" fontId="29" fillId="6" borderId="0" xfId="1820" applyFont="1" applyFill="1" applyAlignment="1">
      <alignment horizontal="left" wrapText="1"/>
    </xf>
    <xf numFmtId="0" fontId="32" fillId="0" borderId="0" xfId="79" applyFont="1" applyAlignment="1">
      <alignment horizontal="center" vertical="top"/>
    </xf>
    <xf numFmtId="0" fontId="32" fillId="0" borderId="0" xfId="79" applyFont="1" applyAlignment="1">
      <alignment horizontal="center" vertical="top" wrapText="1"/>
    </xf>
    <xf numFmtId="49" fontId="4" fillId="0" borderId="21" xfId="79" applyNumberFormat="1" applyBorder="1" applyAlignment="1">
      <alignment vertical="center" shrinkToFit="1"/>
    </xf>
    <xf numFmtId="49" fontId="4" fillId="0" borderId="23" xfId="79" applyNumberFormat="1" applyBorder="1" applyAlignment="1">
      <alignment vertical="center" shrinkToFit="1"/>
    </xf>
    <xf numFmtId="0" fontId="29" fillId="6" borderId="0" xfId="79" applyFont="1" applyFill="1" applyAlignment="1">
      <alignment horizontal="left" wrapText="1"/>
    </xf>
  </cellXfs>
  <cellStyles count="2005">
    <cellStyle name="_010_P11P003_SWPh4_Cooling machine room_R00" xfId="1424"/>
    <cellStyle name="_011_P11P003_Technology dampers_R00" xfId="1425"/>
    <cellStyle name="_06_FOX_6EX11_soupis_vykonu_100205_revA" xfId="1426"/>
    <cellStyle name="_06_GCZ_BQ_SO_1241_Hruba" xfId="82"/>
    <cellStyle name="_06_GCZ_BQ_SO_1242+1710_Hruba" xfId="83"/>
    <cellStyle name="_06_GCZ_BQ_SO_1510_Hruba" xfId="84"/>
    <cellStyle name="_06_GCZ_BQ_SO_1810_Hruba" xfId="85"/>
    <cellStyle name="_063-PK-05 INTERSPAR Prostějov@" xfId="2"/>
    <cellStyle name="_090118 AIRS (NET) cost estimation excl land leveling" xfId="1427"/>
    <cellStyle name="_090118 AIRS (NET) cost estimation excl land leveling 2" xfId="1428"/>
    <cellStyle name="_090202_KYOCERA II_NET_R03" xfId="1429"/>
    <cellStyle name="_090202_KYOCERA II_NET_R03 2" xfId="1430"/>
    <cellStyle name="_187_06 - HET Rousínov - silnoproud_2" xfId="3"/>
    <cellStyle name="_227-PK-06 RFE-RL_3" xfId="4"/>
    <cellStyle name="_237-DE-02-Interspar-přložka" xfId="5"/>
    <cellStyle name="_259_06 - Radio svobodná Evropa - Silnoproud_rozdíl mezi 60 a 90" xfId="6"/>
    <cellStyle name="_259_06 - RFE - 90%_26.1.2007" xfId="7"/>
    <cellStyle name="_259_06 - RFE - 90%_GT@_JCI_jaj_07.03.2007" xfId="8"/>
    <cellStyle name="_259_06 - RFE - rozdíl mezi 60 a 90_my" xfId="9"/>
    <cellStyle name="_259_06 - RFE - rozdíl mezi 60 a 90_my_varianty" xfId="10"/>
    <cellStyle name="_6VX01" xfId="86"/>
    <cellStyle name="_BOQ_SungWoo_Hitech_PH4_N110243A1_AZKLIMA_Contract" xfId="1431"/>
    <cellStyle name="_DaikinD change work list ME_Re09" xfId="1432"/>
    <cellStyle name="_DaikinD change work list ME_Re10" xfId="1433"/>
    <cellStyle name="_DaikinD change work list ME_Re10 (2)" xfId="1434"/>
    <cellStyle name="_DaikinD change work list ME_Re11" xfId="1435"/>
    <cellStyle name="_DaikinD change work list ME-UP Quality Rooms" xfId="1436"/>
    <cellStyle name="_DDC Process additional works Re02" xfId="1437"/>
    <cellStyle name="_DDC QCrooms change works ME Re00" xfId="1438"/>
    <cellStyle name="_DDC QCrooms change works ME Re00 2" xfId="1439"/>
    <cellStyle name="_DDC QCrooms change works ME Re00_090202_KYOCERA II_NET_R03" xfId="1440"/>
    <cellStyle name="_DDC QCrooms change works ME Re00_090202_KYOCERA II_NET_R03 2" xfId="1441"/>
    <cellStyle name="_DDC QCrooms change works ME Re00_090209 KSE_PhII 決裁書（EU）" xfId="1442"/>
    <cellStyle name="_DDC QCrooms change works ME Re00_090209 KSE_PhII 決裁書（EU） 2" xfId="1443"/>
    <cellStyle name="_DDC QCrooms change works ME Re00_S013 - Liberec_roof CN 13 1 09" xfId="1444"/>
    <cellStyle name="_DDC QCrooms change works ME Re00_S013 - Liberec_roof CN 13 1 09 2" xfId="1445"/>
    <cellStyle name="_ELEKTRO_01_Components_100505" xfId="1446"/>
    <cellStyle name="_F6_BS_SO 01+04_6SX01" xfId="87"/>
    <cellStyle name="_gesamtsummen" xfId="1447"/>
    <cellStyle name="_gesamtsummen_S013 - Liberec_roof CN 13 1 09" xfId="1448"/>
    <cellStyle name="_hilfe-befehl" xfId="1449"/>
    <cellStyle name="_hilfe-befehl_S013 - Liberec_roof CN 13 1 09" xfId="1450"/>
    <cellStyle name="_hilfe-befehl_Unit Cost" xfId="1451"/>
    <cellStyle name="_hilfe-befehl_Unit Cost_S013 - Liberec_roof CN 13 1 09" xfId="1452"/>
    <cellStyle name="_hilfe-befehl_UNIT rate NGK 21.11.2002" xfId="1453"/>
    <cellStyle name="_hilfe-befehl_UNIT rate NGK 21.11.2002_S013 - Liberec_roof CN 13 1 09" xfId="1454"/>
    <cellStyle name="_hilfe-befehl_UNIT rate TMMP Version, 31.01.2003" xfId="1455"/>
    <cellStyle name="_hilfe-befehl_UNIT rate TMMP Version, 31.01.2003_S013 - Liberec_roof CN 13 1 09" xfId="1456"/>
    <cellStyle name="_hilfe-befehl_豊田通商変更見積り25.11.02" xfId="1457"/>
    <cellStyle name="_hilfe-befehl_豊田通商変更見積り25.11.02_S013 - Liberec_roof CN 13 1 09" xfId="1458"/>
    <cellStyle name="_JCI 12-03-2007 PM finální nabídka dle 90% dokumentace" xfId="11"/>
    <cellStyle name="_MaR - Honeywell_60%" xfId="12"/>
    <cellStyle name="_MaR Spectrum_úprava_90%" xfId="13"/>
    <cellStyle name="_N145_05 eml" xfId="14"/>
    <cellStyle name="_Nabídka S0101 17.10.06 Spectrum" xfId="15"/>
    <cellStyle name="_nová" xfId="16"/>
    <cellStyle name="_PERSONAL" xfId="17"/>
    <cellStyle name="_PERSONAL_1" xfId="18"/>
    <cellStyle name="_Rekapitulace Bondy centrum" xfId="19"/>
    <cellStyle name="_Sebranice-Alps Electrtic-324-2007" xfId="1459"/>
    <cellStyle name="_Sešit1" xfId="20"/>
    <cellStyle name="_SO 05_F6_rain wat drain.060531" xfId="88"/>
    <cellStyle name="_SO 16_6VX01_vzduchotechnika" xfId="89"/>
    <cellStyle name="_SO-02 elektroinstalace" xfId="21"/>
    <cellStyle name="_spalte-kommentar" xfId="1460"/>
    <cellStyle name="_spalte-kommentar_S013 - Liberec_roof CN 13 1 09" xfId="1461"/>
    <cellStyle name="_TGSSC2 BOQ (TAKENAKA) 02July2003" xfId="1462"/>
    <cellStyle name="_TI_SO 01_060301_cz_en" xfId="90"/>
    <cellStyle name="_ueber1" xfId="1463"/>
    <cellStyle name="_ueber2" xfId="1464"/>
    <cellStyle name="_ueber3" xfId="1465"/>
    <cellStyle name="_VN pripojka_HET Rousinov" xfId="22"/>
    <cellStyle name="_Výkaz výměr" xfId="1466"/>
    <cellStyle name="_Vykaz vymer RFE_HO_SO 0101" xfId="23"/>
    <cellStyle name="_VZT" xfId="1467"/>
    <cellStyle name="_zeile-berechnung" xfId="1468"/>
    <cellStyle name="_zeile-bezeichner" xfId="1469"/>
    <cellStyle name="_zeile-ergebnis" xfId="1470"/>
    <cellStyle name="_zeile-rechenzeichen" xfId="1471"/>
    <cellStyle name="_zwischensummen" xfId="1472"/>
    <cellStyle name="_zwischensummen_S013 - Liberec_roof CN 13 1 09" xfId="1473"/>
    <cellStyle name="_コピーDaikinD change work list ME_Re09" xfId="1474"/>
    <cellStyle name="1" xfId="1475"/>
    <cellStyle name="1 000 Kč_HW" xfId="24"/>
    <cellStyle name="1_049F_K_CH_Piast_wersja2" xfId="1476"/>
    <cellStyle name="1_049F_K_CH_Piast_wersja2 2" xfId="1477"/>
    <cellStyle name="1_049F_K_CH_Piast_wersja2_S013 - Liberec_roof CN 13 1 09" xfId="1478"/>
    <cellStyle name="1_049F_K_CH_Piast_wersja2_S013 - Liberec_roof CN 13 1 09 2" xfId="1479"/>
    <cellStyle name="1_65203_2000.05.11" xfId="1480"/>
    <cellStyle name="1_65203_2000.05.11 2" xfId="1481"/>
    <cellStyle name="1_65203_2000.05.11_S013 - Liberec_roof CN 13 1 09" xfId="1482"/>
    <cellStyle name="1_65203_2000.05.11_S013 - Liberec_roof CN 13 1 09 2" xfId="1483"/>
    <cellStyle name="1_Ico_12c" xfId="1484"/>
    <cellStyle name="1_Ico_12c 2" xfId="1485"/>
    <cellStyle name="1_Ico_12c_S013 - Liberec_roof CN 13 1 09" xfId="1486"/>
    <cellStyle name="1_Ico_12c_S013 - Liberec_roof CN 13 1 09 2" xfId="1487"/>
    <cellStyle name="1_karta ico maj" xfId="1488"/>
    <cellStyle name="1_karta ico maj 2" xfId="1489"/>
    <cellStyle name="1_karta ico maj_S013 - Liberec_roof CN 13 1 09" xfId="1490"/>
    <cellStyle name="1_karta ico maj_S013 - Liberec_roof CN 13 1 09 2" xfId="1491"/>
    <cellStyle name="1_Kłodzko-szkoleniowy" xfId="1492"/>
    <cellStyle name="1_Kłodzko-szkoleniowy 2" xfId="1493"/>
    <cellStyle name="1_Kłodzko-szkoleniowy_S013 - Liberec_roof CN 13 1 09" xfId="1494"/>
    <cellStyle name="1_Kłodzko-szkoleniowy_S013 - Liberec_roof CN 13 1 09 2" xfId="1495"/>
    <cellStyle name="1D čísla" xfId="1496"/>
    <cellStyle name="20 % – Zvýraznění1 2" xfId="1497"/>
    <cellStyle name="20 % – Zvýraznění1 3" xfId="1498"/>
    <cellStyle name="20 % – Zvýraznění2 2" xfId="1499"/>
    <cellStyle name="20 % – Zvýraznění2 3" xfId="1500"/>
    <cellStyle name="20 % – Zvýraznění3 2" xfId="1501"/>
    <cellStyle name="20 % – Zvýraznění3 3" xfId="1502"/>
    <cellStyle name="20 % – Zvýraznění4 2" xfId="1503"/>
    <cellStyle name="20 % – Zvýraznění4 3" xfId="1504"/>
    <cellStyle name="20 % – Zvýraznění5 2" xfId="1505"/>
    <cellStyle name="20 % – Zvýraznění6 2" xfId="1506"/>
    <cellStyle name="20 % – Zvýraznění6 3" xfId="1507"/>
    <cellStyle name="20 % - zvýraznenie1" xfId="1508"/>
    <cellStyle name="20 % - zvýraznenie2" xfId="1509"/>
    <cellStyle name="20 % - zvýraznenie3" xfId="1510"/>
    <cellStyle name="20 % - zvýraznenie4" xfId="1511"/>
    <cellStyle name="20 % - zvýraznenie5" xfId="1512"/>
    <cellStyle name="20 % - zvýraznenie6" xfId="1513"/>
    <cellStyle name="20% - Accent1" xfId="1514"/>
    <cellStyle name="20% - Accent1 2" xfId="1515"/>
    <cellStyle name="20% - Accent2" xfId="1516"/>
    <cellStyle name="20% - Accent2 2" xfId="1517"/>
    <cellStyle name="20% - Accent3" xfId="1518"/>
    <cellStyle name="20% - Accent3 2" xfId="1519"/>
    <cellStyle name="20% - Accent4" xfId="1520"/>
    <cellStyle name="20% - Accent4 2" xfId="1521"/>
    <cellStyle name="20% - Accent5" xfId="1522"/>
    <cellStyle name="20% - Accent6" xfId="1523"/>
    <cellStyle name="20% - Accent6 2" xfId="1524"/>
    <cellStyle name="2D čísla" xfId="1525"/>
    <cellStyle name="3D čísla" xfId="1526"/>
    <cellStyle name="40 % – Zvýraznění1 2" xfId="1527"/>
    <cellStyle name="40 % – Zvýraznění1 3" xfId="1528"/>
    <cellStyle name="40 % – Zvýraznění2 2" xfId="1529"/>
    <cellStyle name="40 % – Zvýraznění3 2" xfId="1530"/>
    <cellStyle name="40 % – Zvýraznění3 3" xfId="1531"/>
    <cellStyle name="40 % – Zvýraznění4 2" xfId="1532"/>
    <cellStyle name="40 % – Zvýraznění4 3" xfId="1533"/>
    <cellStyle name="40 % – Zvýraznění5 2" xfId="1534"/>
    <cellStyle name="40 % – Zvýraznění5 3" xfId="1535"/>
    <cellStyle name="40 % – Zvýraznění6 2" xfId="1536"/>
    <cellStyle name="40 % – Zvýraznění6 3" xfId="1537"/>
    <cellStyle name="40 % - zvýraznenie1" xfId="1538"/>
    <cellStyle name="40 % - zvýraznenie2" xfId="1539"/>
    <cellStyle name="40 % - zvýraznenie3" xfId="1540"/>
    <cellStyle name="40 % - zvýraznenie4" xfId="1541"/>
    <cellStyle name="40 % - zvýraznenie5" xfId="1542"/>
    <cellStyle name="40 % - zvýraznenie6" xfId="1543"/>
    <cellStyle name="40% - Accent1" xfId="1544"/>
    <cellStyle name="40% - Accent1 2" xfId="1545"/>
    <cellStyle name="40% - Accent2" xfId="1546"/>
    <cellStyle name="40% - Accent3" xfId="1547"/>
    <cellStyle name="40% - Accent3 2" xfId="1548"/>
    <cellStyle name="40% - Accent4" xfId="1549"/>
    <cellStyle name="40% - Accent4 2" xfId="1550"/>
    <cellStyle name="40% - Accent5" xfId="1551"/>
    <cellStyle name="40% - Accent5 2" xfId="1552"/>
    <cellStyle name="40% - Accent6" xfId="1553"/>
    <cellStyle name="40% - Accent6 2" xfId="1554"/>
    <cellStyle name="60 % – Zvýraznění1 2" xfId="1555"/>
    <cellStyle name="60 % – Zvýraznění1 3" xfId="1556"/>
    <cellStyle name="60 % – Zvýraznění2 2" xfId="1557"/>
    <cellStyle name="60 % – Zvýraznění2 3" xfId="1558"/>
    <cellStyle name="60 % – Zvýraznění3 2" xfId="1559"/>
    <cellStyle name="60 % – Zvýraznění3 3" xfId="1560"/>
    <cellStyle name="60 % – Zvýraznění4 2" xfId="1561"/>
    <cellStyle name="60 % – Zvýraznění4 3" xfId="1562"/>
    <cellStyle name="60 % – Zvýraznění5 2" xfId="1563"/>
    <cellStyle name="60 % – Zvýraznění5 3" xfId="1564"/>
    <cellStyle name="60 % – Zvýraznění6 2" xfId="1565"/>
    <cellStyle name="60 % – Zvýraznění6 3" xfId="1566"/>
    <cellStyle name="60 % - zvýraznenie1" xfId="1567"/>
    <cellStyle name="60 % - zvýraznenie2" xfId="1568"/>
    <cellStyle name="60 % - zvýraznenie3" xfId="1569"/>
    <cellStyle name="60 % - zvýraznenie4" xfId="1570"/>
    <cellStyle name="60 % - zvýraznenie5" xfId="1571"/>
    <cellStyle name="60 % - zvýraznenie6" xfId="1572"/>
    <cellStyle name="60% - Accent1" xfId="1573"/>
    <cellStyle name="60% - Accent1 2" xfId="1574"/>
    <cellStyle name="60% - Accent2" xfId="1575"/>
    <cellStyle name="60% - Accent2 2" xfId="1576"/>
    <cellStyle name="60% - Accent3" xfId="1577"/>
    <cellStyle name="60% - Accent3 2" xfId="1578"/>
    <cellStyle name="60% - Accent4" xfId="1579"/>
    <cellStyle name="60% - Accent4 2" xfId="1580"/>
    <cellStyle name="60% - Accent5" xfId="1581"/>
    <cellStyle name="60% - Accent5 2" xfId="1582"/>
    <cellStyle name="60% - Accent6" xfId="1583"/>
    <cellStyle name="60% - Accent6 2" xfId="1584"/>
    <cellStyle name="Accent1" xfId="1585"/>
    <cellStyle name="Accent1 2" xfId="1586"/>
    <cellStyle name="Accent2" xfId="1587"/>
    <cellStyle name="Accent2 2" xfId="1588"/>
    <cellStyle name="Accent3" xfId="1589"/>
    <cellStyle name="Accent3 2" xfId="1590"/>
    <cellStyle name="Accent4" xfId="1591"/>
    <cellStyle name="Accent4 2" xfId="1592"/>
    <cellStyle name="Accent5" xfId="1593"/>
    <cellStyle name="Accent6" xfId="1594"/>
    <cellStyle name="Accent6 2" xfId="1595"/>
    <cellStyle name="Bad" xfId="1596"/>
    <cellStyle name="Bad 2" xfId="1597"/>
    <cellStyle name="bezčárky_" xfId="1598"/>
    <cellStyle name="Bold" xfId="1599"/>
    <cellStyle name="bUDGET  96" xfId="1600"/>
    <cellStyle name="bUDGET  96 2" xfId="1601"/>
    <cellStyle name="Calculation" xfId="1602"/>
    <cellStyle name="Calculation 2" xfId="1603"/>
    <cellStyle name="cargill9" xfId="1604"/>
    <cellStyle name="Celá čísla" xfId="1605"/>
    <cellStyle name="Celkem 2" xfId="1606"/>
    <cellStyle name="Celkem 3" xfId="1607"/>
    <cellStyle name="cena" xfId="25"/>
    <cellStyle name="cena 2" xfId="71"/>
    <cellStyle name="Comma [0]_laroux" xfId="26"/>
    <cellStyle name="Comma_laroux" xfId="27"/>
    <cellStyle name="Comma0" xfId="1608"/>
    <cellStyle name="Currency [0]_laroux" xfId="28"/>
    <cellStyle name="Currency_laroux" xfId="29"/>
    <cellStyle name="Currency0" xfId="1609"/>
    <cellStyle name="Čárka 2" xfId="72"/>
    <cellStyle name="čárky [0]_HW" xfId="30"/>
    <cellStyle name="Čárky bez des. míst 2" xfId="1610"/>
    <cellStyle name="číslo.00_" xfId="1611"/>
    <cellStyle name="Date" xfId="31"/>
    <cellStyle name="Dobrá" xfId="1612"/>
    <cellStyle name="Dziesiętny [0]_laroux" xfId="32"/>
    <cellStyle name="Dziesiętny_laroux" xfId="33"/>
    <cellStyle name="Euro" xfId="1613"/>
    <cellStyle name="Euro 2" xfId="1614"/>
    <cellStyle name="Explanatory Text" xfId="1615"/>
    <cellStyle name="Fixed" xfId="34"/>
    <cellStyle name="fnRegressQ" xfId="91"/>
    <cellStyle name="fnRegressQ 2" xfId="1616"/>
    <cellStyle name="fnRegressQ 2 2" xfId="1617"/>
    <cellStyle name="fnRegressQ 3" xfId="1618"/>
    <cellStyle name="fnRegressQ 3 2" xfId="1619"/>
    <cellStyle name="fnRegressQ 3 3" xfId="1620"/>
    <cellStyle name="Good" xfId="1621"/>
    <cellStyle name="Good 2" xfId="1622"/>
    <cellStyle name="Heading 1" xfId="1623"/>
    <cellStyle name="Heading 1 2" xfId="1624"/>
    <cellStyle name="Heading 1 3" xfId="1625"/>
    <cellStyle name="Heading 2" xfId="1626"/>
    <cellStyle name="Heading 2 2" xfId="1627"/>
    <cellStyle name="Heading 2 3" xfId="1628"/>
    <cellStyle name="Heading 3" xfId="1629"/>
    <cellStyle name="Heading 3 2" xfId="1630"/>
    <cellStyle name="Heading 4" xfId="1631"/>
    <cellStyle name="Heading 4 2" xfId="1632"/>
    <cellStyle name="HEADING1" xfId="35"/>
    <cellStyle name="HEADING2" xfId="36"/>
    <cellStyle name="Headline I" xfId="37"/>
    <cellStyle name="Headline II" xfId="38"/>
    <cellStyle name="Hiperłącze_Electrical" xfId="1633"/>
    <cellStyle name="Hlavička" xfId="1634"/>
    <cellStyle name="Honeywell" xfId="39"/>
    <cellStyle name="Hypertextový odkaz 2" xfId="92"/>
    <cellStyle name="Hypertextový odkaz 2 2" xfId="1635"/>
    <cellStyle name="Hypertextový odkaz 2 2 2" xfId="1636"/>
    <cellStyle name="Hypertextový odkaz 2 2 2 2" xfId="1637"/>
    <cellStyle name="Hypertextový odkaz 2 2 2 3" xfId="1638"/>
    <cellStyle name="Hypertextový odkaz 2 2 3" xfId="1639"/>
    <cellStyle name="Hypertextový odkaz 2 2 3 2" xfId="1640"/>
    <cellStyle name="Hypertextový odkaz 2 2 3 2 2" xfId="1641"/>
    <cellStyle name="Hypertextový odkaz 2 2 3 2 3" xfId="1642"/>
    <cellStyle name="Hypertextový odkaz 2 2 3 3" xfId="1643"/>
    <cellStyle name="Hypertextový odkaz 2 2 3 4" xfId="1644"/>
    <cellStyle name="Hypertextový odkaz 2 2 4" xfId="1645"/>
    <cellStyle name="Hypertextový odkaz 2 2 5" xfId="1646"/>
    <cellStyle name="Hypertextový odkaz 2 3" xfId="1647"/>
    <cellStyle name="Hypertextový odkaz 2 3 2" xfId="1648"/>
    <cellStyle name="Hypertextový odkaz 2 3 2 2" xfId="1649"/>
    <cellStyle name="Hypertextový odkaz 2 3 2 2 2" xfId="1650"/>
    <cellStyle name="Hypertextový odkaz 2 3 2 3" xfId="1651"/>
    <cellStyle name="Hypertextový odkaz 2 3 2 3 2" xfId="1652"/>
    <cellStyle name="Hypertextový odkaz 2 3 2 4" xfId="1653"/>
    <cellStyle name="Hypertextový odkaz 2 3 2 4 2" xfId="1654"/>
    <cellStyle name="Hypertextový odkaz 2 3 3" xfId="1655"/>
    <cellStyle name="Hypertextový odkaz 2 3 3 2" xfId="1656"/>
    <cellStyle name="Hypertextový odkaz 2 3 3 2 2" xfId="1657"/>
    <cellStyle name="Hypertextový odkaz 2 3 3 3" xfId="1658"/>
    <cellStyle name="Hypertextový odkaz 2 3 4" xfId="1659"/>
    <cellStyle name="Hypertextový odkaz 2 3 5" xfId="1660"/>
    <cellStyle name="Hypertextový odkaz 2 4" xfId="1661"/>
    <cellStyle name="Hypertextový odkaz 2 4 2" xfId="1662"/>
    <cellStyle name="Hypertextový odkaz 2 4 2 2" xfId="1663"/>
    <cellStyle name="Hypertextový odkaz 2 4 3" xfId="1664"/>
    <cellStyle name="Hypertextový odkaz 2 4 3 2" xfId="1665"/>
    <cellStyle name="Hypertextový odkaz 2 5" xfId="1666"/>
    <cellStyle name="Hypertextový odkaz 2 5 2" xfId="1667"/>
    <cellStyle name="Hypertextový odkaz 2 5 3" xfId="1668"/>
    <cellStyle name="Hypertextový odkaz 2 6" xfId="1669"/>
    <cellStyle name="Hypertextový odkaz 2 6 2" xfId="1670"/>
    <cellStyle name="Hypertextový odkaz 2 7" xfId="1671"/>
    <cellStyle name="Hypertextový odkaz 2 7 2" xfId="1672"/>
    <cellStyle name="Hypertextový odkaz 2 8" xfId="1673"/>
    <cellStyle name="Hypertextový odkaz 2 9" xfId="1674"/>
    <cellStyle name="Hypertextový odkaz 3" xfId="1675"/>
    <cellStyle name="Hypertextový odkaz 3 2" xfId="1676"/>
    <cellStyle name="Hypertextový odkaz 3 2 2" xfId="1677"/>
    <cellStyle name="Hypertextový odkaz 3 2 2 2" xfId="1678"/>
    <cellStyle name="Hypertextový odkaz 3 2 2 2 2" xfId="1679"/>
    <cellStyle name="Hypertextový odkaz 3 2 2 2 2 2" xfId="1680"/>
    <cellStyle name="Hypertextový odkaz 3 2 2 2 3" xfId="1681"/>
    <cellStyle name="Hypertextový odkaz 3 2 2 2 3 2" xfId="1682"/>
    <cellStyle name="Hypertextový odkaz 3 2 2 2 4" xfId="1683"/>
    <cellStyle name="Hypertextový odkaz 3 2 2 3" xfId="1684"/>
    <cellStyle name="Hypertextový odkaz 3 2 2 3 2" xfId="1685"/>
    <cellStyle name="Hypertextový odkaz 3 2 2 3 3" xfId="1686"/>
    <cellStyle name="Hypertextový odkaz 3 2 2 4" xfId="1687"/>
    <cellStyle name="Hypertextový odkaz 3 2 2 4 2" xfId="1688"/>
    <cellStyle name="Hypertextový odkaz 3 2 2 5" xfId="1689"/>
    <cellStyle name="Hypertextový odkaz 3 2 2 5 2" xfId="1690"/>
    <cellStyle name="Hypertextový odkaz 3 2 3" xfId="1691"/>
    <cellStyle name="Hypertextový odkaz 3 2 3 2" xfId="1692"/>
    <cellStyle name="Hypertextový odkaz 3 2 3 2 2" xfId="1693"/>
    <cellStyle name="Hypertextový odkaz 3 2 3 2 2 2" xfId="1694"/>
    <cellStyle name="Hypertextový odkaz 3 2 3 2 2 3" xfId="1695"/>
    <cellStyle name="Hypertextový odkaz 3 2 3 2 3" xfId="1696"/>
    <cellStyle name="Hypertextový odkaz 3 2 3 2 4" xfId="1697"/>
    <cellStyle name="Hypertextový odkaz 3 2 3 2 5" xfId="1698"/>
    <cellStyle name="Hypertextový odkaz 3 2 3 3" xfId="1699"/>
    <cellStyle name="Hypertextový odkaz 3 2 3 3 2" xfId="1700"/>
    <cellStyle name="Hypertextový odkaz 3 2 3 4" xfId="1701"/>
    <cellStyle name="Hypertextový odkaz 3 2 3 4 2" xfId="1702"/>
    <cellStyle name="Hypertextový odkaz 3 2 4" xfId="1703"/>
    <cellStyle name="Hypertextový odkaz 3 2 4 2" xfId="1704"/>
    <cellStyle name="Hypertextový odkaz 3 2 4 2 2" xfId="1705"/>
    <cellStyle name="Hypertextový odkaz 3 2 4 2 3" xfId="1706"/>
    <cellStyle name="Hypertextový odkaz 3 2 4 2 4" xfId="1707"/>
    <cellStyle name="Hypertextový odkaz 3 2 4 3" xfId="1708"/>
    <cellStyle name="Hypertextový odkaz 3 2 4 3 2" xfId="1709"/>
    <cellStyle name="Hypertextový odkaz 3 2 4 4" xfId="1710"/>
    <cellStyle name="Hypertextový odkaz 3 2 5" xfId="1711"/>
    <cellStyle name="Hypertextový odkaz 3 2 5 2" xfId="1712"/>
    <cellStyle name="Hypertextový odkaz 3 2 6" xfId="1713"/>
    <cellStyle name="Hypertextový odkaz 3 2 6 2" xfId="1714"/>
    <cellStyle name="Hypertextový odkaz 3 2 7" xfId="1715"/>
    <cellStyle name="Hypertextový odkaz 3 3" xfId="1716"/>
    <cellStyle name="Hypertextový odkaz 3 3 2" xfId="1717"/>
    <cellStyle name="Hypertextový odkaz 3 3 2 2" xfId="1718"/>
    <cellStyle name="Hypertextový odkaz 3 3 2 3" xfId="1719"/>
    <cellStyle name="Hypertextový odkaz 3 3 2 4" xfId="1720"/>
    <cellStyle name="Hypertextový odkaz 3 3 3" xfId="1721"/>
    <cellStyle name="Hypertextový odkaz 3 3 3 2" xfId="1722"/>
    <cellStyle name="Hypertextový odkaz 3 3 3 3" xfId="1723"/>
    <cellStyle name="Hypertextový odkaz 3 3 4" xfId="1724"/>
    <cellStyle name="Hypertextový odkaz 3 3 4 2" xfId="1725"/>
    <cellStyle name="Hypertextový odkaz 3 3 5" xfId="1726"/>
    <cellStyle name="Hypertextový odkaz 3 3 5 2" xfId="1727"/>
    <cellStyle name="Hypertextový odkaz 3 4" xfId="1728"/>
    <cellStyle name="Hypertextový odkaz 3 4 2" xfId="1729"/>
    <cellStyle name="Hypertextový odkaz 3 4 2 2" xfId="1730"/>
    <cellStyle name="Hypertextový odkaz 3 4 3" xfId="1731"/>
    <cellStyle name="Hypertextový odkaz 3 4 3 2" xfId="1732"/>
    <cellStyle name="Hypertextový odkaz 3 5" xfId="1733"/>
    <cellStyle name="Hypertextový odkaz 3 5 2" xfId="1734"/>
    <cellStyle name="Hypertextový odkaz 3 5 3" xfId="1735"/>
    <cellStyle name="Hypertextový odkaz 3 5 4" xfId="1736"/>
    <cellStyle name="Hypertextový odkaz 3 6" xfId="1737"/>
    <cellStyle name="Hypertextový odkaz 3 6 2" xfId="1738"/>
    <cellStyle name="Hypertextový odkaz 3 7" xfId="1739"/>
    <cellStyle name="Hypertextový odkaz 4" xfId="1740"/>
    <cellStyle name="Hypertextový odkaz 4 2" xfId="1741"/>
    <cellStyle name="Hypertextový odkaz 4 3" xfId="1742"/>
    <cellStyle name="Hypertextový odkaz 4 4" xfId="1743"/>
    <cellStyle name="Hypertextový odkaz 5" xfId="1744"/>
    <cellStyle name="Hypertextový odkaz 5 2" xfId="1745"/>
    <cellStyle name="Check Cell" xfId="1746"/>
    <cellStyle name="Chybně 2" xfId="1747"/>
    <cellStyle name="Input" xfId="1748"/>
    <cellStyle name="Input 2" xfId="1749"/>
    <cellStyle name="Instalace" xfId="40"/>
    <cellStyle name="Italic" xfId="1750"/>
    <cellStyle name="Kontrolná bunka" xfId="1751"/>
    <cellStyle name="Kontrolní buňka 2" xfId="1752"/>
    <cellStyle name="Linked Cell" xfId="1753"/>
    <cellStyle name="Linked Cell 2" xfId="1754"/>
    <cellStyle name="Měna 2" xfId="81"/>
    <cellStyle name="MJPolozky" xfId="41"/>
    <cellStyle name="MnozstviPolozky" xfId="42"/>
    <cellStyle name="NADPIS" xfId="43"/>
    <cellStyle name="Nadpis 1 2" xfId="1755"/>
    <cellStyle name="Nadpis 1 3" xfId="1756"/>
    <cellStyle name="Nadpis 2 2" xfId="1757"/>
    <cellStyle name="Nadpis 2 3" xfId="1758"/>
    <cellStyle name="Nadpis 3 2" xfId="1759"/>
    <cellStyle name="Nadpis 3 3" xfId="1760"/>
    <cellStyle name="Nadpis 4 2" xfId="1761"/>
    <cellStyle name="Nadpis 4 3" xfId="1762"/>
    <cellStyle name="Nadpis listu" xfId="1763"/>
    <cellStyle name="Název 2" xfId="1764"/>
    <cellStyle name="Název 3" xfId="1765"/>
    <cellStyle name="NazevOddilu" xfId="44"/>
    <cellStyle name="NazevPolozky" xfId="45"/>
    <cellStyle name="Neutral" xfId="1766"/>
    <cellStyle name="Neutral 2" xfId="1767"/>
    <cellStyle name="Neutrálna" xfId="1768"/>
    <cellStyle name="Neutrální 2" xfId="1769"/>
    <cellStyle name="Neutrální 3" xfId="1770"/>
    <cellStyle name="Normal 2" xfId="1771"/>
    <cellStyle name="Normal 2 2" xfId="1772"/>
    <cellStyle name="Normal 4" xfId="1773"/>
    <cellStyle name="Normal 4 2" xfId="1774"/>
    <cellStyle name="Normal 5" xfId="1775"/>
    <cellStyle name="Normal_02_RFE SO01_17.10.06" xfId="46"/>
    <cellStyle name="Normale_Complete_official_price_list_2007CZ" xfId="1776"/>
    <cellStyle name="Normálna 2" xfId="1777"/>
    <cellStyle name="Normálna 2 2" xfId="1778"/>
    <cellStyle name="normálne 2" xfId="1779"/>
    <cellStyle name="normálne 2 2" xfId="1780"/>
    <cellStyle name="normálne 3" xfId="1781"/>
    <cellStyle name="normálne 3 2" xfId="1782"/>
    <cellStyle name="normálne 4" xfId="1783"/>
    <cellStyle name="normálne 4 2" xfId="1784"/>
    <cellStyle name="normálne 5" xfId="1785"/>
    <cellStyle name="normálne 5 2" xfId="1786"/>
    <cellStyle name="normálne 6" xfId="1787"/>
    <cellStyle name="normálne 6 2" xfId="1788"/>
    <cellStyle name="Normální" xfId="0" builtinId="0"/>
    <cellStyle name="Normální 10" xfId="73"/>
    <cellStyle name="normální 10 10" xfId="93"/>
    <cellStyle name="normální 10 10 2" xfId="94"/>
    <cellStyle name="normální 10 11" xfId="95"/>
    <cellStyle name="normální 10 11 2" xfId="96"/>
    <cellStyle name="normální 10 12" xfId="97"/>
    <cellStyle name="normální 10 12 2" xfId="98"/>
    <cellStyle name="normální 10 13" xfId="99"/>
    <cellStyle name="normální 10 13 2" xfId="100"/>
    <cellStyle name="normální 10 14" xfId="101"/>
    <cellStyle name="normální 10 14 2" xfId="102"/>
    <cellStyle name="normální 10 15" xfId="103"/>
    <cellStyle name="normální 10 15 2" xfId="104"/>
    <cellStyle name="normální 10 16" xfId="105"/>
    <cellStyle name="normální 10 16 2" xfId="106"/>
    <cellStyle name="normální 10 17" xfId="107"/>
    <cellStyle name="normální 10 18" xfId="108"/>
    <cellStyle name="normální 10 19" xfId="109"/>
    <cellStyle name="normální 10 2" xfId="110"/>
    <cellStyle name="normální 10 2 2" xfId="111"/>
    <cellStyle name="normální 10 20" xfId="112"/>
    <cellStyle name="normální 10 21" xfId="113"/>
    <cellStyle name="normální 10 22" xfId="114"/>
    <cellStyle name="normální 10 23" xfId="115"/>
    <cellStyle name="normální 10 24" xfId="116"/>
    <cellStyle name="normální 10 25" xfId="117"/>
    <cellStyle name="normální 10 26" xfId="118"/>
    <cellStyle name="normální 10 27" xfId="119"/>
    <cellStyle name="normální 10 28" xfId="1789"/>
    <cellStyle name="normální 10 3" xfId="120"/>
    <cellStyle name="normální 10 3 2" xfId="121"/>
    <cellStyle name="normální 10 4" xfId="122"/>
    <cellStyle name="normální 10 4 2" xfId="123"/>
    <cellStyle name="normální 10 5" xfId="124"/>
    <cellStyle name="normální 10 5 2" xfId="125"/>
    <cellStyle name="normální 10 6" xfId="126"/>
    <cellStyle name="normální 10 6 2" xfId="127"/>
    <cellStyle name="normální 10 7" xfId="128"/>
    <cellStyle name="normální 10 7 2" xfId="129"/>
    <cellStyle name="normální 10 8" xfId="130"/>
    <cellStyle name="normální 10 8 2" xfId="131"/>
    <cellStyle name="normální 10 9" xfId="132"/>
    <cellStyle name="normální 10 9 2" xfId="133"/>
    <cellStyle name="normální 11" xfId="134"/>
    <cellStyle name="normální 11 2" xfId="135"/>
    <cellStyle name="Normální 11 2 2" xfId="1790"/>
    <cellStyle name="normální 11 3" xfId="136"/>
    <cellStyle name="normální 11 4" xfId="137"/>
    <cellStyle name="normální 11 5" xfId="138"/>
    <cellStyle name="normální 11 6" xfId="139"/>
    <cellStyle name="normální 11 7" xfId="140"/>
    <cellStyle name="normální 11 8" xfId="141"/>
    <cellStyle name="normální 11 9" xfId="1791"/>
    <cellStyle name="normální 12" xfId="142"/>
    <cellStyle name="normální 12 2" xfId="143"/>
    <cellStyle name="normální 12 3" xfId="144"/>
    <cellStyle name="normální 12 4" xfId="145"/>
    <cellStyle name="normální 12 5" xfId="146"/>
    <cellStyle name="normální 12 6" xfId="147"/>
    <cellStyle name="normální 12 7" xfId="148"/>
    <cellStyle name="normální 12 8" xfId="149"/>
    <cellStyle name="normální 12 9" xfId="1792"/>
    <cellStyle name="normální 13" xfId="150"/>
    <cellStyle name="normální 13 2" xfId="151"/>
    <cellStyle name="normální 13 2 2" xfId="152"/>
    <cellStyle name="normální 13 2 3" xfId="153"/>
    <cellStyle name="normální 13 2 4" xfId="154"/>
    <cellStyle name="normální 13 2 5" xfId="155"/>
    <cellStyle name="normální 13 3" xfId="1793"/>
    <cellStyle name="Normální 14" xfId="156"/>
    <cellStyle name="normální 14 2" xfId="157"/>
    <cellStyle name="Normální 14_Xl0000011" xfId="1794"/>
    <cellStyle name="Normální 15" xfId="158"/>
    <cellStyle name="Normální 16" xfId="159"/>
    <cellStyle name="Normální 17" xfId="160"/>
    <cellStyle name="Normální 18" xfId="161"/>
    <cellStyle name="Normální 184" xfId="1795"/>
    <cellStyle name="Normální 19" xfId="162"/>
    <cellStyle name="normální 19 2" xfId="163"/>
    <cellStyle name="Normální 19_Xl0000011" xfId="1796"/>
    <cellStyle name="Normální 2" xfId="1"/>
    <cellStyle name="normální 2 10" xfId="47"/>
    <cellStyle name="normální 2 10 2" xfId="164"/>
    <cellStyle name="normální 2 10 3" xfId="1797"/>
    <cellStyle name="normální 2 11" xfId="165"/>
    <cellStyle name="normální 2 11 2" xfId="166"/>
    <cellStyle name="Normální 2 11 3" xfId="1798"/>
    <cellStyle name="normální 2 11 4" xfId="1799"/>
    <cellStyle name="normální 2 12" xfId="167"/>
    <cellStyle name="normální 2 12 2" xfId="168"/>
    <cellStyle name="normální 2 12 3" xfId="1800"/>
    <cellStyle name="normální 2 13" xfId="169"/>
    <cellStyle name="normální 2 13 2" xfId="170"/>
    <cellStyle name="normální 2 14" xfId="171"/>
    <cellStyle name="normální 2 14 2" xfId="172"/>
    <cellStyle name="normální 2 15" xfId="173"/>
    <cellStyle name="normální 2 15 2" xfId="174"/>
    <cellStyle name="normální 2 16" xfId="175"/>
    <cellStyle name="normální 2 16 2" xfId="176"/>
    <cellStyle name="normální 2 17" xfId="177"/>
    <cellStyle name="normální 2 17 2" xfId="178"/>
    <cellStyle name="normální 2 18" xfId="179"/>
    <cellStyle name="normální 2 18 2" xfId="180"/>
    <cellStyle name="normální 2 19" xfId="181"/>
    <cellStyle name="normální 2 2" xfId="48"/>
    <cellStyle name="normální 2 2 10" xfId="182"/>
    <cellStyle name="normální 2 2 10 2" xfId="183"/>
    <cellStyle name="normální 2 2 11" xfId="184"/>
    <cellStyle name="normální 2 2 11 2" xfId="185"/>
    <cellStyle name="normální 2 2 12" xfId="186"/>
    <cellStyle name="normální 2 2 12 2" xfId="187"/>
    <cellStyle name="normální 2 2 13" xfId="188"/>
    <cellStyle name="normální 2 2 13 2" xfId="189"/>
    <cellStyle name="normální 2 2 14" xfId="190"/>
    <cellStyle name="normální 2 2 14 2" xfId="191"/>
    <cellStyle name="normální 2 2 15" xfId="192"/>
    <cellStyle name="normální 2 2 15 2" xfId="193"/>
    <cellStyle name="normální 2 2 16" xfId="194"/>
    <cellStyle name="normální 2 2 16 2" xfId="195"/>
    <cellStyle name="normální 2 2 17" xfId="196"/>
    <cellStyle name="normální 2 2 18" xfId="197"/>
    <cellStyle name="normální 2 2 19" xfId="198"/>
    <cellStyle name="normální 2 2 2" xfId="199"/>
    <cellStyle name="normální 2 2 2 10" xfId="200"/>
    <cellStyle name="normální 2 2 2 10 2" xfId="201"/>
    <cellStyle name="normální 2 2 2 11" xfId="202"/>
    <cellStyle name="normální 2 2 2 11 2" xfId="203"/>
    <cellStyle name="normální 2 2 2 12" xfId="204"/>
    <cellStyle name="normální 2 2 2 12 2" xfId="205"/>
    <cellStyle name="normální 2 2 2 13" xfId="206"/>
    <cellStyle name="normální 2 2 2 13 2" xfId="207"/>
    <cellStyle name="normální 2 2 2 14" xfId="208"/>
    <cellStyle name="normální 2 2 2 14 2" xfId="209"/>
    <cellStyle name="normální 2 2 2 15" xfId="210"/>
    <cellStyle name="normální 2 2 2 15 2" xfId="211"/>
    <cellStyle name="normální 2 2 2 16" xfId="212"/>
    <cellStyle name="normální 2 2 2 17" xfId="213"/>
    <cellStyle name="normální 2 2 2 18" xfId="214"/>
    <cellStyle name="normální 2 2 2 19" xfId="215"/>
    <cellStyle name="normální 2 2 2 2" xfId="216"/>
    <cellStyle name="normální 2 2 2 2 2" xfId="217"/>
    <cellStyle name="normální 2 2 2 20" xfId="218"/>
    <cellStyle name="normální 2 2 2 21" xfId="219"/>
    <cellStyle name="normální 2 2 2 22" xfId="220"/>
    <cellStyle name="normální 2 2 2 23" xfId="1801"/>
    <cellStyle name="normální 2 2 2 3" xfId="221"/>
    <cellStyle name="normální 2 2 2 3 2" xfId="222"/>
    <cellStyle name="normální 2 2 2 4" xfId="223"/>
    <cellStyle name="normální 2 2 2 4 2" xfId="224"/>
    <cellStyle name="normální 2 2 2 5" xfId="225"/>
    <cellStyle name="normální 2 2 2 5 2" xfId="226"/>
    <cellStyle name="normální 2 2 2 6" xfId="227"/>
    <cellStyle name="normální 2 2 2 6 2" xfId="228"/>
    <cellStyle name="normální 2 2 2 7" xfId="229"/>
    <cellStyle name="normální 2 2 2 7 2" xfId="230"/>
    <cellStyle name="normální 2 2 2 8" xfId="231"/>
    <cellStyle name="normální 2 2 2 8 2" xfId="232"/>
    <cellStyle name="normální 2 2 2 9" xfId="233"/>
    <cellStyle name="normální 2 2 2 9 2" xfId="234"/>
    <cellStyle name="normální 2 2 20" xfId="235"/>
    <cellStyle name="normální 2 2 21" xfId="236"/>
    <cellStyle name="normální 2 2 22" xfId="237"/>
    <cellStyle name="normální 2 2 23" xfId="238"/>
    <cellStyle name="normální 2 2 24" xfId="239"/>
    <cellStyle name="normální 2 2 25" xfId="240"/>
    <cellStyle name="normální 2 2 26" xfId="1802"/>
    <cellStyle name="normální 2 2 3" xfId="241"/>
    <cellStyle name="normální 2 2 3 2" xfId="242"/>
    <cellStyle name="normální 2 2 3 3" xfId="243"/>
    <cellStyle name="normální 2 2 3 4" xfId="244"/>
    <cellStyle name="normální 2 2 3 5" xfId="245"/>
    <cellStyle name="normální 2 2 3 6" xfId="246"/>
    <cellStyle name="normální 2 2 3 7" xfId="247"/>
    <cellStyle name="normální 2 2 3 8" xfId="248"/>
    <cellStyle name="normální 2 2 4" xfId="249"/>
    <cellStyle name="normální 2 2 4 2" xfId="250"/>
    <cellStyle name="normální 2 2 5" xfId="251"/>
    <cellStyle name="normální 2 2 5 2" xfId="252"/>
    <cellStyle name="normální 2 2 6" xfId="253"/>
    <cellStyle name="normální 2 2 6 2" xfId="254"/>
    <cellStyle name="normální 2 2 7" xfId="255"/>
    <cellStyle name="normální 2 2 7 2" xfId="256"/>
    <cellStyle name="normální 2 2 8" xfId="257"/>
    <cellStyle name="normální 2 2 8 2" xfId="258"/>
    <cellStyle name="normální 2 2 9" xfId="259"/>
    <cellStyle name="normální 2 2 9 2" xfId="260"/>
    <cellStyle name="normální 2 20" xfId="261"/>
    <cellStyle name="normální 2 21" xfId="262"/>
    <cellStyle name="normální 2 22" xfId="263"/>
    <cellStyle name="normální 2 23" xfId="264"/>
    <cellStyle name="normální 2 24" xfId="265"/>
    <cellStyle name="normální 2 25" xfId="1803"/>
    <cellStyle name="normální 2 26" xfId="1804"/>
    <cellStyle name="normální 2 27" xfId="1805"/>
    <cellStyle name="normální 2 28" xfId="1806"/>
    <cellStyle name="normální 2 29" xfId="1807"/>
    <cellStyle name="normální 2 3" xfId="49"/>
    <cellStyle name="normální 2 3 10" xfId="266"/>
    <cellStyle name="normální 2 3 10 2" xfId="267"/>
    <cellStyle name="normální 2 3 11" xfId="268"/>
    <cellStyle name="normální 2 3 11 2" xfId="269"/>
    <cellStyle name="normální 2 3 12" xfId="270"/>
    <cellStyle name="normální 2 3 13" xfId="1808"/>
    <cellStyle name="normální 2 3 2" xfId="271"/>
    <cellStyle name="normální 2 3 2 2" xfId="272"/>
    <cellStyle name="normální 2 3 2 3" xfId="1809"/>
    <cellStyle name="normální 2 3 3" xfId="273"/>
    <cellStyle name="normální 2 3 3 2" xfId="274"/>
    <cellStyle name="normální 2 3 4" xfId="275"/>
    <cellStyle name="normální 2 3 4 2" xfId="276"/>
    <cellStyle name="normální 2 3 5" xfId="277"/>
    <cellStyle name="normální 2 3 5 2" xfId="278"/>
    <cellStyle name="normální 2 3 6" xfId="279"/>
    <cellStyle name="normální 2 3 6 2" xfId="280"/>
    <cellStyle name="normální 2 3 7" xfId="281"/>
    <cellStyle name="normální 2 3 7 2" xfId="282"/>
    <cellStyle name="normální 2 3 8" xfId="283"/>
    <cellStyle name="normální 2 3 8 2" xfId="284"/>
    <cellStyle name="normální 2 3 9" xfId="285"/>
    <cellStyle name="normální 2 3 9 2" xfId="286"/>
    <cellStyle name="normální 2 30" xfId="1810"/>
    <cellStyle name="normální 2 31" xfId="1811"/>
    <cellStyle name="normální 2 32" xfId="1812"/>
    <cellStyle name="normální 2 33" xfId="1813"/>
    <cellStyle name="normální 2 34" xfId="1814"/>
    <cellStyle name="normální 2 35" xfId="1815"/>
    <cellStyle name="normální 2 36" xfId="1816"/>
    <cellStyle name="normální 2 37" xfId="1817"/>
    <cellStyle name="normální 2 38" xfId="1818"/>
    <cellStyle name="normální 2 39" xfId="1819"/>
    <cellStyle name="normální 2 4" xfId="50"/>
    <cellStyle name="normální 2 4 2" xfId="287"/>
    <cellStyle name="Normální 2 4 3" xfId="1820"/>
    <cellStyle name="normální 2 4 4" xfId="1821"/>
    <cellStyle name="normální 2 40" xfId="1822"/>
    <cellStyle name="normální 2 41" xfId="1823"/>
    <cellStyle name="normální 2 42" xfId="1824"/>
    <cellStyle name="normální 2 43" xfId="1825"/>
    <cellStyle name="normální 2 44" xfId="1826"/>
    <cellStyle name="normální 2 45" xfId="1827"/>
    <cellStyle name="normální 2 46" xfId="1828"/>
    <cellStyle name="normální 2 47" xfId="1829"/>
    <cellStyle name="normální 2 48" xfId="1830"/>
    <cellStyle name="normální 2 49" xfId="1831"/>
    <cellStyle name="normální 2 5" xfId="51"/>
    <cellStyle name="normální 2 5 2" xfId="288"/>
    <cellStyle name="normální 2 5 3" xfId="1832"/>
    <cellStyle name="normální 2 50" xfId="1833"/>
    <cellStyle name="normální 2 51" xfId="1834"/>
    <cellStyle name="normální 2 52" xfId="1835"/>
    <cellStyle name="normální 2 53" xfId="1836"/>
    <cellStyle name="normální 2 54" xfId="1837"/>
    <cellStyle name="normální 2 6" xfId="52"/>
    <cellStyle name="normální 2 6 2" xfId="289"/>
    <cellStyle name="normální 2 6 3" xfId="1838"/>
    <cellStyle name="normální 2 7" xfId="53"/>
    <cellStyle name="normální 2 7 2" xfId="290"/>
    <cellStyle name="normální 2 7 3" xfId="1839"/>
    <cellStyle name="normální 2 8" xfId="54"/>
    <cellStyle name="normální 2 8 2" xfId="291"/>
    <cellStyle name="normální 2 8 2 2" xfId="1840"/>
    <cellStyle name="normální 2 8 3" xfId="1841"/>
    <cellStyle name="normální 2 8 4" xfId="1842"/>
    <cellStyle name="normální 2 9" xfId="55"/>
    <cellStyle name="normální 2 9 2" xfId="292"/>
    <cellStyle name="normální 2 9 2 2" xfId="1843"/>
    <cellStyle name="normální 2 9 3" xfId="1844"/>
    <cellStyle name="normální 2 9 4" xfId="1845"/>
    <cellStyle name="normální 2_ROZP_VRÚ_SLAPY" xfId="293"/>
    <cellStyle name="Normální 20" xfId="294"/>
    <cellStyle name="Normální 21" xfId="295"/>
    <cellStyle name="Normální 22" xfId="296"/>
    <cellStyle name="Normální 23" xfId="297"/>
    <cellStyle name="Normální 24" xfId="298"/>
    <cellStyle name="Normální 25" xfId="299"/>
    <cellStyle name="Normální 26" xfId="300"/>
    <cellStyle name="Normální 27" xfId="301"/>
    <cellStyle name="Normální 28" xfId="302"/>
    <cellStyle name="Normální 29" xfId="303"/>
    <cellStyle name="Normální 3" xfId="79"/>
    <cellStyle name="normální 3 10" xfId="304"/>
    <cellStyle name="normální 3 10 2" xfId="305"/>
    <cellStyle name="normální 3 10 3" xfId="306"/>
    <cellStyle name="normální 3 10 4" xfId="307"/>
    <cellStyle name="normální 3 10 5" xfId="308"/>
    <cellStyle name="normální 3 10 6" xfId="309"/>
    <cellStyle name="normální 3 10 7" xfId="310"/>
    <cellStyle name="normální 3 10 8" xfId="311"/>
    <cellStyle name="normální 3 11" xfId="312"/>
    <cellStyle name="normální 3 11 2" xfId="313"/>
    <cellStyle name="normální 3 12" xfId="314"/>
    <cellStyle name="normální 3 12 2" xfId="315"/>
    <cellStyle name="normální 3 13" xfId="316"/>
    <cellStyle name="normální 3 13 2" xfId="317"/>
    <cellStyle name="normální 3 14" xfId="318"/>
    <cellStyle name="normální 3 14 2" xfId="319"/>
    <cellStyle name="normální 3 15" xfId="320"/>
    <cellStyle name="normální 3 15 2" xfId="321"/>
    <cellStyle name="normální 3 16" xfId="322"/>
    <cellStyle name="normální 3 16 2" xfId="323"/>
    <cellStyle name="normální 3 17" xfId="324"/>
    <cellStyle name="normální 3 17 2" xfId="325"/>
    <cellStyle name="normální 3 18" xfId="326"/>
    <cellStyle name="normální 3 18 2" xfId="327"/>
    <cellStyle name="normální 3 19" xfId="328"/>
    <cellStyle name="normální 3 19 2" xfId="329"/>
    <cellStyle name="normální 3 2" xfId="330"/>
    <cellStyle name="normální 3 2 10" xfId="331"/>
    <cellStyle name="normální 3 2 10 2" xfId="332"/>
    <cellStyle name="normální 3 2 11" xfId="333"/>
    <cellStyle name="normální 3 2 11 2" xfId="334"/>
    <cellStyle name="normální 3 2 12" xfId="335"/>
    <cellStyle name="normální 3 2 12 2" xfId="336"/>
    <cellStyle name="normální 3 2 13" xfId="337"/>
    <cellStyle name="normální 3 2 13 2" xfId="338"/>
    <cellStyle name="normální 3 2 14" xfId="339"/>
    <cellStyle name="normální 3 2 14 2" xfId="340"/>
    <cellStyle name="normální 3 2 15" xfId="341"/>
    <cellStyle name="normální 3 2 15 2" xfId="342"/>
    <cellStyle name="normální 3 2 16" xfId="343"/>
    <cellStyle name="normální 3 2 16 2" xfId="344"/>
    <cellStyle name="normální 3 2 17" xfId="345"/>
    <cellStyle name="normální 3 2 17 2" xfId="346"/>
    <cellStyle name="normální 3 2 18" xfId="347"/>
    <cellStyle name="normální 3 2 18 2" xfId="348"/>
    <cellStyle name="normální 3 2 19" xfId="349"/>
    <cellStyle name="normální 3 2 2" xfId="350"/>
    <cellStyle name="normální 3 2 2 10" xfId="351"/>
    <cellStyle name="normální 3 2 2 10 2" xfId="352"/>
    <cellStyle name="normální 3 2 2 11" xfId="353"/>
    <cellStyle name="normální 3 2 2 11 2" xfId="354"/>
    <cellStyle name="normální 3 2 2 12" xfId="355"/>
    <cellStyle name="normální 3 2 2 12 2" xfId="356"/>
    <cellStyle name="normální 3 2 2 13" xfId="357"/>
    <cellStyle name="normální 3 2 2 13 2" xfId="358"/>
    <cellStyle name="normální 3 2 2 14" xfId="359"/>
    <cellStyle name="normální 3 2 2 14 2" xfId="360"/>
    <cellStyle name="normální 3 2 2 15" xfId="361"/>
    <cellStyle name="normální 3 2 2 15 2" xfId="362"/>
    <cellStyle name="normální 3 2 2 16" xfId="363"/>
    <cellStyle name="normální 3 2 2 17" xfId="364"/>
    <cellStyle name="normální 3 2 2 18" xfId="365"/>
    <cellStyle name="normální 3 2 2 19" xfId="366"/>
    <cellStyle name="normální 3 2 2 2" xfId="367"/>
    <cellStyle name="normální 3 2 2 2 2" xfId="368"/>
    <cellStyle name="normální 3 2 2 20" xfId="369"/>
    <cellStyle name="normální 3 2 2 21" xfId="370"/>
    <cellStyle name="normální 3 2 2 22" xfId="371"/>
    <cellStyle name="normální 3 2 2 23" xfId="1846"/>
    <cellStyle name="normální 3 2 2 3" xfId="372"/>
    <cellStyle name="normální 3 2 2 3 2" xfId="373"/>
    <cellStyle name="normální 3 2 2 4" xfId="374"/>
    <cellStyle name="normální 3 2 2 4 2" xfId="375"/>
    <cellStyle name="normální 3 2 2 5" xfId="376"/>
    <cellStyle name="normální 3 2 2 5 2" xfId="377"/>
    <cellStyle name="normální 3 2 2 6" xfId="378"/>
    <cellStyle name="normální 3 2 2 6 2" xfId="379"/>
    <cellStyle name="normální 3 2 2 7" xfId="380"/>
    <cellStyle name="normální 3 2 2 7 2" xfId="381"/>
    <cellStyle name="normální 3 2 2 8" xfId="382"/>
    <cellStyle name="normální 3 2 2 8 2" xfId="383"/>
    <cellStyle name="normální 3 2 2 9" xfId="384"/>
    <cellStyle name="normální 3 2 2 9 2" xfId="385"/>
    <cellStyle name="normální 3 2 20" xfId="386"/>
    <cellStyle name="normální 3 2 21" xfId="387"/>
    <cellStyle name="normální 3 2 22" xfId="388"/>
    <cellStyle name="normální 3 2 23" xfId="389"/>
    <cellStyle name="normální 3 2 24" xfId="390"/>
    <cellStyle name="normální 3 2 25" xfId="391"/>
    <cellStyle name="normální 3 2 26" xfId="392"/>
    <cellStyle name="normální 3 2 27" xfId="393"/>
    <cellStyle name="normální 3 2 28" xfId="1847"/>
    <cellStyle name="normální 3 2 3" xfId="394"/>
    <cellStyle name="normální 3 2 3 10" xfId="395"/>
    <cellStyle name="normální 3 2 3 10 2" xfId="396"/>
    <cellStyle name="normální 3 2 3 11" xfId="397"/>
    <cellStyle name="normální 3 2 3 11 2" xfId="398"/>
    <cellStyle name="normální 3 2 3 12" xfId="399"/>
    <cellStyle name="normální 3 2 3 12 2" xfId="400"/>
    <cellStyle name="normální 3 2 3 13" xfId="401"/>
    <cellStyle name="normální 3 2 3 13 2" xfId="402"/>
    <cellStyle name="normální 3 2 3 14" xfId="403"/>
    <cellStyle name="normální 3 2 3 14 2" xfId="404"/>
    <cellStyle name="normální 3 2 3 15" xfId="405"/>
    <cellStyle name="normální 3 2 3 15 2" xfId="406"/>
    <cellStyle name="normální 3 2 3 16" xfId="407"/>
    <cellStyle name="normální 3 2 3 17" xfId="408"/>
    <cellStyle name="normální 3 2 3 18" xfId="409"/>
    <cellStyle name="normální 3 2 3 19" xfId="410"/>
    <cellStyle name="normální 3 2 3 2" xfId="411"/>
    <cellStyle name="normální 3 2 3 2 2" xfId="412"/>
    <cellStyle name="normální 3 2 3 20" xfId="413"/>
    <cellStyle name="normální 3 2 3 21" xfId="414"/>
    <cellStyle name="normální 3 2 3 22" xfId="415"/>
    <cellStyle name="normální 3 2 3 23" xfId="1848"/>
    <cellStyle name="normální 3 2 3 3" xfId="416"/>
    <cellStyle name="normální 3 2 3 3 2" xfId="417"/>
    <cellStyle name="normální 3 2 3 4" xfId="418"/>
    <cellStyle name="normální 3 2 3 4 2" xfId="419"/>
    <cellStyle name="normální 3 2 3 5" xfId="420"/>
    <cellStyle name="normální 3 2 3 5 2" xfId="421"/>
    <cellStyle name="normální 3 2 3 6" xfId="422"/>
    <cellStyle name="normální 3 2 3 6 2" xfId="423"/>
    <cellStyle name="normální 3 2 3 7" xfId="424"/>
    <cellStyle name="normální 3 2 3 7 2" xfId="425"/>
    <cellStyle name="normální 3 2 3 8" xfId="426"/>
    <cellStyle name="normální 3 2 3 8 2" xfId="427"/>
    <cellStyle name="normální 3 2 3 9" xfId="428"/>
    <cellStyle name="normální 3 2 3 9 2" xfId="429"/>
    <cellStyle name="normální 3 2 4" xfId="430"/>
    <cellStyle name="normální 3 2 4 10" xfId="431"/>
    <cellStyle name="normální 3 2 4 10 2" xfId="432"/>
    <cellStyle name="normální 3 2 4 11" xfId="433"/>
    <cellStyle name="normální 3 2 4 11 2" xfId="434"/>
    <cellStyle name="normální 3 2 4 12" xfId="435"/>
    <cellStyle name="normální 3 2 4 12 2" xfId="436"/>
    <cellStyle name="normální 3 2 4 13" xfId="437"/>
    <cellStyle name="normální 3 2 4 13 2" xfId="438"/>
    <cellStyle name="normální 3 2 4 14" xfId="439"/>
    <cellStyle name="normální 3 2 4 14 2" xfId="440"/>
    <cellStyle name="normální 3 2 4 15" xfId="441"/>
    <cellStyle name="normální 3 2 4 15 2" xfId="442"/>
    <cellStyle name="normální 3 2 4 16" xfId="443"/>
    <cellStyle name="normální 3 2 4 17" xfId="444"/>
    <cellStyle name="normální 3 2 4 18" xfId="445"/>
    <cellStyle name="normální 3 2 4 19" xfId="446"/>
    <cellStyle name="normální 3 2 4 2" xfId="447"/>
    <cellStyle name="normální 3 2 4 2 2" xfId="448"/>
    <cellStyle name="normální 3 2 4 20" xfId="449"/>
    <cellStyle name="normální 3 2 4 21" xfId="450"/>
    <cellStyle name="normální 3 2 4 22" xfId="451"/>
    <cellStyle name="normální 3 2 4 3" xfId="452"/>
    <cellStyle name="normální 3 2 4 3 2" xfId="453"/>
    <cellStyle name="normální 3 2 4 4" xfId="454"/>
    <cellStyle name="normální 3 2 4 4 2" xfId="455"/>
    <cellStyle name="normální 3 2 4 5" xfId="456"/>
    <cellStyle name="normální 3 2 4 5 2" xfId="457"/>
    <cellStyle name="normální 3 2 4 6" xfId="458"/>
    <cellStyle name="normální 3 2 4 6 2" xfId="459"/>
    <cellStyle name="normální 3 2 4 7" xfId="460"/>
    <cellStyle name="normální 3 2 4 7 2" xfId="461"/>
    <cellStyle name="normální 3 2 4 8" xfId="462"/>
    <cellStyle name="normální 3 2 4 8 2" xfId="463"/>
    <cellStyle name="normální 3 2 4 9" xfId="464"/>
    <cellStyle name="normální 3 2 4 9 2" xfId="465"/>
    <cellStyle name="normální 3 2 5" xfId="466"/>
    <cellStyle name="normální 3 2 5 2" xfId="467"/>
    <cellStyle name="normální 3 2 5 3" xfId="468"/>
    <cellStyle name="normální 3 2 5 4" xfId="469"/>
    <cellStyle name="normální 3 2 5 5" xfId="470"/>
    <cellStyle name="normální 3 2 5 6" xfId="471"/>
    <cellStyle name="normální 3 2 5 7" xfId="472"/>
    <cellStyle name="normální 3 2 5 8" xfId="473"/>
    <cellStyle name="normální 3 2 6" xfId="474"/>
    <cellStyle name="normální 3 2 6 2" xfId="475"/>
    <cellStyle name="normální 3 2 6 3" xfId="476"/>
    <cellStyle name="normální 3 2 6 4" xfId="477"/>
    <cellStyle name="normální 3 2 6 5" xfId="478"/>
    <cellStyle name="normální 3 2 6 6" xfId="479"/>
    <cellStyle name="normální 3 2 6 7" xfId="480"/>
    <cellStyle name="normální 3 2 6 8" xfId="481"/>
    <cellStyle name="normální 3 2 7" xfId="482"/>
    <cellStyle name="normální 3 2 7 2" xfId="483"/>
    <cellStyle name="normální 3 2 7 3" xfId="484"/>
    <cellStyle name="normální 3 2 7 4" xfId="485"/>
    <cellStyle name="normální 3 2 7 5" xfId="486"/>
    <cellStyle name="normální 3 2 7 6" xfId="487"/>
    <cellStyle name="normální 3 2 7 7" xfId="488"/>
    <cellStyle name="normální 3 2 7 8" xfId="489"/>
    <cellStyle name="normální 3 2 8" xfId="490"/>
    <cellStyle name="normální 3 2 8 2" xfId="491"/>
    <cellStyle name="normální 3 2 9" xfId="492"/>
    <cellStyle name="normální 3 2 9 2" xfId="493"/>
    <cellStyle name="normální 3 20" xfId="494"/>
    <cellStyle name="normální 3 20 2" xfId="495"/>
    <cellStyle name="normální 3 21" xfId="496"/>
    <cellStyle name="normální 3 21 2" xfId="497"/>
    <cellStyle name="normální 3 22" xfId="498"/>
    <cellStyle name="normální 3 23" xfId="499"/>
    <cellStyle name="normální 3 24" xfId="500"/>
    <cellStyle name="normální 3 25" xfId="501"/>
    <cellStyle name="normální 3 26" xfId="502"/>
    <cellStyle name="normální 3 27" xfId="503"/>
    <cellStyle name="normální 3 28" xfId="504"/>
    <cellStyle name="normální 3 29" xfId="505"/>
    <cellStyle name="normální 3 3" xfId="506"/>
    <cellStyle name="normální 3 3 10" xfId="507"/>
    <cellStyle name="normální 3 3 10 2" xfId="508"/>
    <cellStyle name="normální 3 3 10 3" xfId="509"/>
    <cellStyle name="normální 3 3 10 4" xfId="510"/>
    <cellStyle name="normální 3 3 10 5" xfId="511"/>
    <cellStyle name="normální 3 3 10 6" xfId="512"/>
    <cellStyle name="normální 3 3 10 7" xfId="513"/>
    <cellStyle name="normální 3 3 10 8" xfId="514"/>
    <cellStyle name="normální 3 3 11" xfId="515"/>
    <cellStyle name="normální 3 3 11 2" xfId="516"/>
    <cellStyle name="normální 3 3 12" xfId="517"/>
    <cellStyle name="normální 3 3 12 2" xfId="518"/>
    <cellStyle name="normální 3 3 13" xfId="519"/>
    <cellStyle name="normální 3 3 13 2" xfId="520"/>
    <cellStyle name="normální 3 3 14" xfId="521"/>
    <cellStyle name="normální 3 3 14 2" xfId="522"/>
    <cellStyle name="normální 3 3 15" xfId="523"/>
    <cellStyle name="normální 3 3 15 2" xfId="524"/>
    <cellStyle name="normální 3 3 16" xfId="525"/>
    <cellStyle name="normální 3 3 16 2" xfId="526"/>
    <cellStyle name="normální 3 3 17" xfId="527"/>
    <cellStyle name="normální 3 3 17 2" xfId="528"/>
    <cellStyle name="normální 3 3 18" xfId="529"/>
    <cellStyle name="normální 3 3 18 2" xfId="530"/>
    <cellStyle name="normální 3 3 19" xfId="531"/>
    <cellStyle name="normální 3 3 19 2" xfId="532"/>
    <cellStyle name="normální 3 3 2" xfId="533"/>
    <cellStyle name="normální 3 3 2 2" xfId="1849"/>
    <cellStyle name="normální 3 3 20" xfId="534"/>
    <cellStyle name="normální 3 3 20 2" xfId="535"/>
    <cellStyle name="normální 3 3 21" xfId="536"/>
    <cellStyle name="normální 3 3 22" xfId="537"/>
    <cellStyle name="normální 3 3 23" xfId="538"/>
    <cellStyle name="normální 3 3 24" xfId="539"/>
    <cellStyle name="normální 3 3 25" xfId="540"/>
    <cellStyle name="normální 3 3 26" xfId="541"/>
    <cellStyle name="normální 3 3 27" xfId="542"/>
    <cellStyle name="normální 3 3 28" xfId="543"/>
    <cellStyle name="normální 3 3 29" xfId="544"/>
    <cellStyle name="normální 3 3 3" xfId="545"/>
    <cellStyle name="normální 3 3 3 2" xfId="546"/>
    <cellStyle name="normální 3 3 3 3" xfId="547"/>
    <cellStyle name="normální 3 3 3 3 2" xfId="548"/>
    <cellStyle name="normální 3 3 3 3 3" xfId="549"/>
    <cellStyle name="normální 3 3 3 3 4" xfId="550"/>
    <cellStyle name="normální 3 3 3 3 5" xfId="551"/>
    <cellStyle name="normální 3 3 3 3 6" xfId="552"/>
    <cellStyle name="normální 3 3 3 3 7" xfId="553"/>
    <cellStyle name="normální 3 3 3 3 8" xfId="554"/>
    <cellStyle name="normální 3 3 30" xfId="1850"/>
    <cellStyle name="normální 3 3 4" xfId="555"/>
    <cellStyle name="normální 3 3 5" xfId="556"/>
    <cellStyle name="normální 3 3 6" xfId="557"/>
    <cellStyle name="normální 3 3 6 10" xfId="558"/>
    <cellStyle name="normální 3 3 6 10 2" xfId="559"/>
    <cellStyle name="normální 3 3 6 11" xfId="560"/>
    <cellStyle name="normální 3 3 6 11 2" xfId="561"/>
    <cellStyle name="normální 3 3 6 12" xfId="562"/>
    <cellStyle name="normální 3 3 6 12 2" xfId="563"/>
    <cellStyle name="normální 3 3 6 13" xfId="564"/>
    <cellStyle name="normální 3 3 6 13 2" xfId="565"/>
    <cellStyle name="normální 3 3 6 14" xfId="566"/>
    <cellStyle name="normální 3 3 6 15" xfId="567"/>
    <cellStyle name="normální 3 3 6 16" xfId="568"/>
    <cellStyle name="normální 3 3 6 17" xfId="569"/>
    <cellStyle name="normální 3 3 6 18" xfId="570"/>
    <cellStyle name="normální 3 3 6 19" xfId="571"/>
    <cellStyle name="normální 3 3 6 2" xfId="572"/>
    <cellStyle name="normální 3 3 6 2 2" xfId="573"/>
    <cellStyle name="normální 3 3 6 2 3" xfId="574"/>
    <cellStyle name="normální 3 3 6 2 4" xfId="575"/>
    <cellStyle name="normální 3 3 6 2 5" xfId="576"/>
    <cellStyle name="normální 3 3 6 2 6" xfId="577"/>
    <cellStyle name="normální 3 3 6 2 7" xfId="578"/>
    <cellStyle name="normální 3 3 6 2 8" xfId="579"/>
    <cellStyle name="normální 3 3 6 20" xfId="580"/>
    <cellStyle name="normální 3 3 6 21" xfId="581"/>
    <cellStyle name="normální 3 3 6 22" xfId="582"/>
    <cellStyle name="normální 3 3 6 23" xfId="583"/>
    <cellStyle name="normální 3 3 6 24" xfId="584"/>
    <cellStyle name="normální 3 3 6 25" xfId="585"/>
    <cellStyle name="normální 3 3 6 26" xfId="586"/>
    <cellStyle name="normální 3 3 6 27" xfId="587"/>
    <cellStyle name="normální 3 3 6 28" xfId="588"/>
    <cellStyle name="normální 3 3 6 29" xfId="589"/>
    <cellStyle name="normální 3 3 6 29 2" xfId="590"/>
    <cellStyle name="normální 3 3 6 3" xfId="591"/>
    <cellStyle name="normální 3 3 6 3 2" xfId="592"/>
    <cellStyle name="normální 3 3 6 30" xfId="593"/>
    <cellStyle name="normální 3 3 6 31" xfId="594"/>
    <cellStyle name="normální 3 3 6 32" xfId="595"/>
    <cellStyle name="normální 3 3 6 33" xfId="596"/>
    <cellStyle name="normální 3 3 6 34" xfId="597"/>
    <cellStyle name="normální 3 3 6 35" xfId="598"/>
    <cellStyle name="normální 3 3 6 36" xfId="599"/>
    <cellStyle name="normální 3 3 6 37" xfId="600"/>
    <cellStyle name="normální 3 3 6 38" xfId="601"/>
    <cellStyle name="normální 3 3 6 4" xfId="602"/>
    <cellStyle name="normální 3 3 6 4 2" xfId="603"/>
    <cellStyle name="normální 3 3 6 5" xfId="604"/>
    <cellStyle name="normální 3 3 6 5 2" xfId="605"/>
    <cellStyle name="normální 3 3 6 6" xfId="606"/>
    <cellStyle name="normální 3 3 6 6 2" xfId="607"/>
    <cellStyle name="normální 3 3 6 7" xfId="608"/>
    <cellStyle name="normální 3 3 6 7 2" xfId="609"/>
    <cellStyle name="normální 3 3 6 8" xfId="610"/>
    <cellStyle name="normální 3 3 6 8 2" xfId="611"/>
    <cellStyle name="normální 3 3 6 9" xfId="612"/>
    <cellStyle name="normální 3 3 6 9 2" xfId="613"/>
    <cellStyle name="normální 3 3 7" xfId="614"/>
    <cellStyle name="normální 3 3 7 10" xfId="615"/>
    <cellStyle name="normální 3 3 7 11" xfId="616"/>
    <cellStyle name="normální 3 3 7 12" xfId="617"/>
    <cellStyle name="normální 3 3 7 13" xfId="618"/>
    <cellStyle name="normální 3 3 7 14" xfId="619"/>
    <cellStyle name="normální 3 3 7 15" xfId="620"/>
    <cellStyle name="normální 3 3 7 16" xfId="621"/>
    <cellStyle name="normální 3 3 7 17" xfId="622"/>
    <cellStyle name="normální 3 3 7 17 2" xfId="623"/>
    <cellStyle name="normální 3 3 7 18" xfId="624"/>
    <cellStyle name="normální 3 3 7 19" xfId="625"/>
    <cellStyle name="normální 3 3 7 2" xfId="626"/>
    <cellStyle name="normální 3 3 7 2 10" xfId="627"/>
    <cellStyle name="normální 3 3 7 2 11" xfId="628"/>
    <cellStyle name="normální 3 3 7 2 12" xfId="629"/>
    <cellStyle name="normální 3 3 7 2 13" xfId="630"/>
    <cellStyle name="normální 3 3 7 2 14" xfId="631"/>
    <cellStyle name="normální 3 3 7 2 2" xfId="632"/>
    <cellStyle name="normální 3 3 7 2 2 2" xfId="633"/>
    <cellStyle name="normální 3 3 7 2 3" xfId="634"/>
    <cellStyle name="normální 3 3 7 2 3 2" xfId="635"/>
    <cellStyle name="normální 3 3 7 2 4" xfId="636"/>
    <cellStyle name="normální 3 3 7 2 5" xfId="637"/>
    <cellStyle name="normální 3 3 7 2 6" xfId="638"/>
    <cellStyle name="normální 3 3 7 2 7" xfId="639"/>
    <cellStyle name="normální 3 3 7 2 8" xfId="640"/>
    <cellStyle name="normální 3 3 7 2 9" xfId="641"/>
    <cellStyle name="normální 3 3 7 20" xfId="642"/>
    <cellStyle name="normální 3 3 7 21" xfId="643"/>
    <cellStyle name="normální 3 3 7 22" xfId="644"/>
    <cellStyle name="normální 3 3 7 23" xfId="645"/>
    <cellStyle name="normální 3 3 7 24" xfId="646"/>
    <cellStyle name="normální 3 3 7 25" xfId="647"/>
    <cellStyle name="normální 3 3 7 26" xfId="648"/>
    <cellStyle name="normální 3 3 7 3" xfId="649"/>
    <cellStyle name="normální 3 3 7 4" xfId="650"/>
    <cellStyle name="normální 3 3 7 5" xfId="651"/>
    <cellStyle name="normální 3 3 7 6" xfId="652"/>
    <cellStyle name="normální 3 3 7 7" xfId="653"/>
    <cellStyle name="normální 3 3 7 8" xfId="654"/>
    <cellStyle name="normální 3 3 7 9" xfId="655"/>
    <cellStyle name="normální 3 3 8" xfId="656"/>
    <cellStyle name="normální 3 3 8 10" xfId="657"/>
    <cellStyle name="normální 3 3 8 11" xfId="658"/>
    <cellStyle name="normální 3 3 8 12" xfId="659"/>
    <cellStyle name="normální 3 3 8 13" xfId="660"/>
    <cellStyle name="normální 3 3 8 14" xfId="661"/>
    <cellStyle name="normální 3 3 8 15" xfId="662"/>
    <cellStyle name="normální 3 3 8 16" xfId="663"/>
    <cellStyle name="normální 3 3 8 17" xfId="664"/>
    <cellStyle name="normální 3 3 8 17 2" xfId="665"/>
    <cellStyle name="normální 3 3 8 18" xfId="666"/>
    <cellStyle name="normální 3 3 8 19" xfId="667"/>
    <cellStyle name="normální 3 3 8 2" xfId="668"/>
    <cellStyle name="normální 3 3 8 20" xfId="669"/>
    <cellStyle name="normální 3 3 8 21" xfId="670"/>
    <cellStyle name="normální 3 3 8 22" xfId="671"/>
    <cellStyle name="normální 3 3 8 23" xfId="672"/>
    <cellStyle name="normální 3 3 8 24" xfId="673"/>
    <cellStyle name="normální 3 3 8 25" xfId="674"/>
    <cellStyle name="normální 3 3 8 26" xfId="675"/>
    <cellStyle name="normální 3 3 8 27" xfId="676"/>
    <cellStyle name="normální 3 3 8 3" xfId="677"/>
    <cellStyle name="normální 3 3 8 4" xfId="678"/>
    <cellStyle name="normální 3 3 8 5" xfId="679"/>
    <cellStyle name="normální 3 3 8 6" xfId="680"/>
    <cellStyle name="normální 3 3 8 7" xfId="681"/>
    <cellStyle name="normální 3 3 8 8" xfId="682"/>
    <cellStyle name="normální 3 3 8 9" xfId="683"/>
    <cellStyle name="normální 3 3 9" xfId="684"/>
    <cellStyle name="normální 3 3 9 2" xfId="685"/>
    <cellStyle name="normální 3 3 9 3" xfId="686"/>
    <cellStyle name="normální 3 3 9 4" xfId="687"/>
    <cellStyle name="normální 3 3 9 5" xfId="688"/>
    <cellStyle name="normální 3 3 9 6" xfId="689"/>
    <cellStyle name="normální 3 3 9 7" xfId="690"/>
    <cellStyle name="normální 3 3 9 8" xfId="691"/>
    <cellStyle name="normální 3 30" xfId="692"/>
    <cellStyle name="normální 3 31" xfId="693"/>
    <cellStyle name="normální 3 32" xfId="694"/>
    <cellStyle name="normální 3 33" xfId="695"/>
    <cellStyle name="normální 3 34" xfId="696"/>
    <cellStyle name="normální 3 35" xfId="697"/>
    <cellStyle name="normální 3 36" xfId="698"/>
    <cellStyle name="normální 3 37" xfId="699"/>
    <cellStyle name="normální 3 38" xfId="700"/>
    <cellStyle name="normální 3 39" xfId="701"/>
    <cellStyle name="normální 3 4" xfId="702"/>
    <cellStyle name="normální 3 4 10" xfId="703"/>
    <cellStyle name="normální 3 4 10 2" xfId="704"/>
    <cellStyle name="normální 3 4 11" xfId="705"/>
    <cellStyle name="normální 3 4 11 2" xfId="706"/>
    <cellStyle name="normální 3 4 12" xfId="707"/>
    <cellStyle name="normální 3 4 12 2" xfId="708"/>
    <cellStyle name="normální 3 4 13" xfId="709"/>
    <cellStyle name="normální 3 4 13 2" xfId="710"/>
    <cellStyle name="normální 3 4 14" xfId="711"/>
    <cellStyle name="normální 3 4 14 2" xfId="712"/>
    <cellStyle name="normální 3 4 15" xfId="713"/>
    <cellStyle name="normální 3 4 15 2" xfId="714"/>
    <cellStyle name="normální 3 4 16" xfId="715"/>
    <cellStyle name="normální 3 4 16 2" xfId="716"/>
    <cellStyle name="normální 3 4 17" xfId="717"/>
    <cellStyle name="normální 3 4 18" xfId="718"/>
    <cellStyle name="normální 3 4 19" xfId="719"/>
    <cellStyle name="normální 3 4 2" xfId="720"/>
    <cellStyle name="normální 3 4 2 10" xfId="721"/>
    <cellStyle name="normální 3 4 2 10 2" xfId="722"/>
    <cellStyle name="normální 3 4 2 11" xfId="723"/>
    <cellStyle name="normální 3 4 2 11 2" xfId="724"/>
    <cellStyle name="normální 3 4 2 12" xfId="725"/>
    <cellStyle name="normální 3 4 2 12 2" xfId="726"/>
    <cellStyle name="normální 3 4 2 13" xfId="727"/>
    <cellStyle name="normální 3 4 2 13 2" xfId="728"/>
    <cellStyle name="normální 3 4 2 14" xfId="729"/>
    <cellStyle name="normální 3 4 2 14 2" xfId="730"/>
    <cellStyle name="normální 3 4 2 15" xfId="731"/>
    <cellStyle name="normální 3 4 2 15 2" xfId="732"/>
    <cellStyle name="normální 3 4 2 16" xfId="733"/>
    <cellStyle name="normální 3 4 2 17" xfId="734"/>
    <cellStyle name="normální 3 4 2 18" xfId="735"/>
    <cellStyle name="normální 3 4 2 19" xfId="736"/>
    <cellStyle name="normální 3 4 2 2" xfId="737"/>
    <cellStyle name="normální 3 4 2 2 2" xfId="738"/>
    <cellStyle name="normální 3 4 2 20" xfId="739"/>
    <cellStyle name="normální 3 4 2 21" xfId="740"/>
    <cellStyle name="normální 3 4 2 22" xfId="741"/>
    <cellStyle name="normální 3 4 2 3" xfId="742"/>
    <cellStyle name="normální 3 4 2 3 2" xfId="743"/>
    <cellStyle name="normální 3 4 2 4" xfId="744"/>
    <cellStyle name="normální 3 4 2 4 2" xfId="745"/>
    <cellStyle name="normální 3 4 2 5" xfId="746"/>
    <cellStyle name="normální 3 4 2 5 2" xfId="747"/>
    <cellStyle name="normální 3 4 2 6" xfId="748"/>
    <cellStyle name="normální 3 4 2 6 2" xfId="749"/>
    <cellStyle name="normální 3 4 2 7" xfId="750"/>
    <cellStyle name="normální 3 4 2 7 2" xfId="751"/>
    <cellStyle name="normální 3 4 2 8" xfId="752"/>
    <cellStyle name="normální 3 4 2 8 2" xfId="753"/>
    <cellStyle name="normální 3 4 2 9" xfId="754"/>
    <cellStyle name="normální 3 4 2 9 2" xfId="755"/>
    <cellStyle name="normální 3 4 20" xfId="756"/>
    <cellStyle name="normální 3 4 21" xfId="757"/>
    <cellStyle name="normální 3 4 22" xfId="758"/>
    <cellStyle name="normální 3 4 23" xfId="759"/>
    <cellStyle name="normální 3 4 24" xfId="760"/>
    <cellStyle name="normální 3 4 25" xfId="761"/>
    <cellStyle name="normální 3 4 26" xfId="1851"/>
    <cellStyle name="normální 3 4 3" xfId="762"/>
    <cellStyle name="normální 3 4 3 2" xfId="763"/>
    <cellStyle name="normální 3 4 3 3" xfId="764"/>
    <cellStyle name="normální 3 4 3 4" xfId="765"/>
    <cellStyle name="normální 3 4 3 5" xfId="766"/>
    <cellStyle name="normální 3 4 3 6" xfId="767"/>
    <cellStyle name="normální 3 4 3 7" xfId="768"/>
    <cellStyle name="normální 3 4 3 8" xfId="769"/>
    <cellStyle name="normální 3 4 4" xfId="770"/>
    <cellStyle name="normální 3 4 4 2" xfId="771"/>
    <cellStyle name="normální 3 4 5" xfId="772"/>
    <cellStyle name="normální 3 4 5 2" xfId="773"/>
    <cellStyle name="normální 3 4 6" xfId="774"/>
    <cellStyle name="normální 3 4 6 2" xfId="775"/>
    <cellStyle name="normální 3 4 7" xfId="776"/>
    <cellStyle name="normální 3 4 7 2" xfId="777"/>
    <cellStyle name="normální 3 4 8" xfId="778"/>
    <cellStyle name="normální 3 4 8 2" xfId="779"/>
    <cellStyle name="normální 3 4 9" xfId="780"/>
    <cellStyle name="normální 3 4 9 2" xfId="781"/>
    <cellStyle name="normální 3 40" xfId="1852"/>
    <cellStyle name="normální 3 5" xfId="782"/>
    <cellStyle name="normální 3 5 10" xfId="783"/>
    <cellStyle name="normální 3 5 10 2" xfId="784"/>
    <cellStyle name="normální 3 5 11" xfId="785"/>
    <cellStyle name="normální 3 5 11 2" xfId="786"/>
    <cellStyle name="normální 3 5 12" xfId="787"/>
    <cellStyle name="normální 3 5 12 2" xfId="788"/>
    <cellStyle name="normální 3 5 13" xfId="789"/>
    <cellStyle name="normální 3 5 13 2" xfId="790"/>
    <cellStyle name="normální 3 5 14" xfId="791"/>
    <cellStyle name="normální 3 5 14 2" xfId="792"/>
    <cellStyle name="normální 3 5 15" xfId="793"/>
    <cellStyle name="normální 3 5 15 2" xfId="794"/>
    <cellStyle name="normální 3 5 16" xfId="795"/>
    <cellStyle name="normální 3 5 17" xfId="796"/>
    <cellStyle name="normální 3 5 18" xfId="797"/>
    <cellStyle name="normální 3 5 19" xfId="798"/>
    <cellStyle name="normální 3 5 2" xfId="799"/>
    <cellStyle name="normální 3 5 2 2" xfId="800"/>
    <cellStyle name="normální 3 5 20" xfId="801"/>
    <cellStyle name="normální 3 5 21" xfId="802"/>
    <cellStyle name="normální 3 5 22" xfId="803"/>
    <cellStyle name="normální 3 5 23" xfId="1853"/>
    <cellStyle name="normální 3 5 3" xfId="804"/>
    <cellStyle name="normální 3 5 3 2" xfId="805"/>
    <cellStyle name="normální 3 5 4" xfId="806"/>
    <cellStyle name="normální 3 5 4 2" xfId="807"/>
    <cellStyle name="normální 3 5 5" xfId="808"/>
    <cellStyle name="normální 3 5 5 2" xfId="809"/>
    <cellStyle name="normální 3 5 6" xfId="810"/>
    <cellStyle name="normální 3 5 6 2" xfId="811"/>
    <cellStyle name="normální 3 5 7" xfId="812"/>
    <cellStyle name="normální 3 5 7 2" xfId="813"/>
    <cellStyle name="normální 3 5 8" xfId="814"/>
    <cellStyle name="normální 3 5 8 2" xfId="815"/>
    <cellStyle name="normální 3 5 9" xfId="816"/>
    <cellStyle name="normální 3 5 9 2" xfId="817"/>
    <cellStyle name="normální 3 6" xfId="818"/>
    <cellStyle name="normální 3 6 10" xfId="819"/>
    <cellStyle name="normální 3 6 10 2" xfId="820"/>
    <cellStyle name="normální 3 6 11" xfId="821"/>
    <cellStyle name="normální 3 6 11 2" xfId="822"/>
    <cellStyle name="normální 3 6 12" xfId="823"/>
    <cellStyle name="normální 3 6 12 2" xfId="824"/>
    <cellStyle name="normální 3 6 13" xfId="825"/>
    <cellStyle name="normální 3 6 13 2" xfId="826"/>
    <cellStyle name="normální 3 6 14" xfId="827"/>
    <cellStyle name="normální 3 6 14 2" xfId="828"/>
    <cellStyle name="normální 3 6 15" xfId="829"/>
    <cellStyle name="normální 3 6 15 2" xfId="830"/>
    <cellStyle name="normální 3 6 16" xfId="831"/>
    <cellStyle name="normální 3 6 17" xfId="832"/>
    <cellStyle name="normální 3 6 18" xfId="833"/>
    <cellStyle name="normální 3 6 19" xfId="834"/>
    <cellStyle name="normální 3 6 2" xfId="835"/>
    <cellStyle name="normální 3 6 2 2" xfId="836"/>
    <cellStyle name="normální 3 6 20" xfId="837"/>
    <cellStyle name="normální 3 6 21" xfId="838"/>
    <cellStyle name="normální 3 6 22" xfId="839"/>
    <cellStyle name="normální 3 6 23" xfId="1854"/>
    <cellStyle name="normální 3 6 3" xfId="840"/>
    <cellStyle name="normální 3 6 3 2" xfId="841"/>
    <cellStyle name="normální 3 6 4" xfId="842"/>
    <cellStyle name="normální 3 6 4 2" xfId="843"/>
    <cellStyle name="normální 3 6 5" xfId="844"/>
    <cellStyle name="normální 3 6 5 2" xfId="845"/>
    <cellStyle name="normální 3 6 6" xfId="846"/>
    <cellStyle name="normální 3 6 6 2" xfId="847"/>
    <cellStyle name="normální 3 6 7" xfId="848"/>
    <cellStyle name="normální 3 6 7 2" xfId="849"/>
    <cellStyle name="normální 3 6 8" xfId="850"/>
    <cellStyle name="normální 3 6 8 2" xfId="851"/>
    <cellStyle name="normální 3 6 9" xfId="852"/>
    <cellStyle name="normální 3 6 9 2" xfId="853"/>
    <cellStyle name="normální 3 7" xfId="854"/>
    <cellStyle name="normální 3 7 10" xfId="855"/>
    <cellStyle name="normální 3 7 10 2" xfId="856"/>
    <cellStyle name="normální 3 7 11" xfId="857"/>
    <cellStyle name="normální 3 7 11 2" xfId="858"/>
    <cellStyle name="normální 3 7 12" xfId="859"/>
    <cellStyle name="normální 3 7 12 2" xfId="860"/>
    <cellStyle name="normální 3 7 13" xfId="861"/>
    <cellStyle name="normální 3 7 13 2" xfId="862"/>
    <cellStyle name="normální 3 7 14" xfId="863"/>
    <cellStyle name="normální 3 7 14 2" xfId="864"/>
    <cellStyle name="normální 3 7 15" xfId="865"/>
    <cellStyle name="normální 3 7 15 2" xfId="866"/>
    <cellStyle name="normální 3 7 16" xfId="867"/>
    <cellStyle name="normální 3 7 17" xfId="868"/>
    <cellStyle name="normální 3 7 18" xfId="869"/>
    <cellStyle name="normální 3 7 19" xfId="870"/>
    <cellStyle name="normální 3 7 2" xfId="871"/>
    <cellStyle name="normální 3 7 2 2" xfId="872"/>
    <cellStyle name="normální 3 7 20" xfId="873"/>
    <cellStyle name="normální 3 7 21" xfId="874"/>
    <cellStyle name="normální 3 7 22" xfId="875"/>
    <cellStyle name="normální 3 7 3" xfId="876"/>
    <cellStyle name="normální 3 7 3 2" xfId="877"/>
    <cellStyle name="normální 3 7 4" xfId="878"/>
    <cellStyle name="normální 3 7 4 2" xfId="879"/>
    <cellStyle name="normální 3 7 5" xfId="880"/>
    <cellStyle name="normální 3 7 5 2" xfId="881"/>
    <cellStyle name="normální 3 7 6" xfId="882"/>
    <cellStyle name="normální 3 7 6 2" xfId="883"/>
    <cellStyle name="normální 3 7 7" xfId="884"/>
    <cellStyle name="normální 3 7 7 2" xfId="885"/>
    <cellStyle name="normální 3 7 8" xfId="886"/>
    <cellStyle name="normální 3 7 8 2" xfId="887"/>
    <cellStyle name="normální 3 7 9" xfId="888"/>
    <cellStyle name="normální 3 7 9 2" xfId="889"/>
    <cellStyle name="normální 3 8" xfId="890"/>
    <cellStyle name="normální 3 8 2" xfId="891"/>
    <cellStyle name="normální 3 8 3" xfId="892"/>
    <cellStyle name="normální 3 8 4" xfId="893"/>
    <cellStyle name="normální 3 8 5" xfId="894"/>
    <cellStyle name="normální 3 8 6" xfId="895"/>
    <cellStyle name="normální 3 8 7" xfId="896"/>
    <cellStyle name="normální 3 8 8" xfId="897"/>
    <cellStyle name="normální 3 9" xfId="898"/>
    <cellStyle name="normální 3 9 2" xfId="899"/>
    <cellStyle name="normální 3 9 3" xfId="900"/>
    <cellStyle name="normální 3 9 4" xfId="901"/>
    <cellStyle name="normální 3 9 5" xfId="902"/>
    <cellStyle name="normální 3 9 6" xfId="903"/>
    <cellStyle name="normální 3 9 7" xfId="904"/>
    <cellStyle name="normální 3 9 8" xfId="905"/>
    <cellStyle name="Normální 3_F1.1.4.2.0974_04_04_003_00_Rozpočet" xfId="1855"/>
    <cellStyle name="Normální 30" xfId="906"/>
    <cellStyle name="Normální 31" xfId="907"/>
    <cellStyle name="Normální 32" xfId="908"/>
    <cellStyle name="Normální 33" xfId="909"/>
    <cellStyle name="Normální 34" xfId="910"/>
    <cellStyle name="Normální 35" xfId="911"/>
    <cellStyle name="Normální 36" xfId="912"/>
    <cellStyle name="Normální 37" xfId="913"/>
    <cellStyle name="Normální 38" xfId="914"/>
    <cellStyle name="Normální 39" xfId="915"/>
    <cellStyle name="Normální 4" xfId="80"/>
    <cellStyle name="normální 4 10" xfId="916"/>
    <cellStyle name="normální 4 10 2" xfId="917"/>
    <cellStyle name="normální 4 11" xfId="918"/>
    <cellStyle name="normální 4 11 2" xfId="919"/>
    <cellStyle name="normální 4 12" xfId="920"/>
    <cellStyle name="normální 4 12 2" xfId="921"/>
    <cellStyle name="normální 4 13" xfId="922"/>
    <cellStyle name="normální 4 13 2" xfId="923"/>
    <cellStyle name="normální 4 14" xfId="924"/>
    <cellStyle name="normální 4 14 2" xfId="925"/>
    <cellStyle name="normální 4 15" xfId="926"/>
    <cellStyle name="normální 4 15 2" xfId="927"/>
    <cellStyle name="normální 4 16" xfId="928"/>
    <cellStyle name="normální 4 16 2" xfId="929"/>
    <cellStyle name="normální 4 17" xfId="930"/>
    <cellStyle name="normální 4 17 2" xfId="931"/>
    <cellStyle name="normální 4 18" xfId="932"/>
    <cellStyle name="normální 4 18 2" xfId="933"/>
    <cellStyle name="normální 4 19" xfId="934"/>
    <cellStyle name="normální 4 19 2" xfId="935"/>
    <cellStyle name="normální 4 2" xfId="936"/>
    <cellStyle name="Normální 4 2 2" xfId="1856"/>
    <cellStyle name="normální 4 2 3" xfId="1857"/>
    <cellStyle name="normální 4 20" xfId="937"/>
    <cellStyle name="normální 4 20 2" xfId="938"/>
    <cellStyle name="normální 4 21" xfId="939"/>
    <cellStyle name="normální 4 22" xfId="940"/>
    <cellStyle name="normální 4 23" xfId="941"/>
    <cellStyle name="normální 4 24" xfId="942"/>
    <cellStyle name="normální 4 25" xfId="943"/>
    <cellStyle name="normální 4 26" xfId="944"/>
    <cellStyle name="normální 4 27" xfId="945"/>
    <cellStyle name="normální 4 28" xfId="1858"/>
    <cellStyle name="normální 4 3" xfId="946"/>
    <cellStyle name="normální 4 3 10" xfId="947"/>
    <cellStyle name="normální 4 3 10 2" xfId="948"/>
    <cellStyle name="normální 4 3 11" xfId="949"/>
    <cellStyle name="normální 4 3 11 2" xfId="950"/>
    <cellStyle name="normální 4 3 12" xfId="951"/>
    <cellStyle name="normální 4 3 12 2" xfId="952"/>
    <cellStyle name="normální 4 3 13" xfId="953"/>
    <cellStyle name="normální 4 3 13 2" xfId="954"/>
    <cellStyle name="normální 4 3 14" xfId="955"/>
    <cellStyle name="normální 4 3 14 2" xfId="956"/>
    <cellStyle name="normální 4 3 15" xfId="957"/>
    <cellStyle name="normální 4 3 15 2" xfId="958"/>
    <cellStyle name="normální 4 3 16" xfId="959"/>
    <cellStyle name="normální 4 3 16 2" xfId="960"/>
    <cellStyle name="normální 4 3 17" xfId="961"/>
    <cellStyle name="normální 4 3 18" xfId="962"/>
    <cellStyle name="normální 4 3 19" xfId="963"/>
    <cellStyle name="normální 4 3 2" xfId="964"/>
    <cellStyle name="normální 4 3 2 10" xfId="965"/>
    <cellStyle name="normální 4 3 2 10 2" xfId="966"/>
    <cellStyle name="normální 4 3 2 11" xfId="967"/>
    <cellStyle name="normální 4 3 2 11 2" xfId="968"/>
    <cellStyle name="normální 4 3 2 12" xfId="969"/>
    <cellStyle name="normální 4 3 2 12 2" xfId="970"/>
    <cellStyle name="normální 4 3 2 13" xfId="971"/>
    <cellStyle name="normální 4 3 2 13 2" xfId="972"/>
    <cellStyle name="normální 4 3 2 14" xfId="973"/>
    <cellStyle name="normální 4 3 2 14 2" xfId="974"/>
    <cellStyle name="normální 4 3 2 15" xfId="975"/>
    <cellStyle name="normální 4 3 2 15 2" xfId="976"/>
    <cellStyle name="normální 4 3 2 16" xfId="977"/>
    <cellStyle name="normální 4 3 2 17" xfId="978"/>
    <cellStyle name="normální 4 3 2 18" xfId="979"/>
    <cellStyle name="normální 4 3 2 19" xfId="980"/>
    <cellStyle name="normální 4 3 2 2" xfId="981"/>
    <cellStyle name="normální 4 3 2 2 2" xfId="982"/>
    <cellStyle name="normální 4 3 2 20" xfId="983"/>
    <cellStyle name="normální 4 3 2 21" xfId="984"/>
    <cellStyle name="normální 4 3 2 22" xfId="985"/>
    <cellStyle name="normální 4 3 2 3" xfId="986"/>
    <cellStyle name="normální 4 3 2 3 2" xfId="987"/>
    <cellStyle name="normální 4 3 2 4" xfId="988"/>
    <cellStyle name="normální 4 3 2 4 2" xfId="989"/>
    <cellStyle name="normální 4 3 2 5" xfId="990"/>
    <cellStyle name="normální 4 3 2 5 2" xfId="991"/>
    <cellStyle name="normální 4 3 2 6" xfId="992"/>
    <cellStyle name="normální 4 3 2 6 2" xfId="993"/>
    <cellStyle name="normální 4 3 2 7" xfId="994"/>
    <cellStyle name="normální 4 3 2 7 2" xfId="995"/>
    <cellStyle name="normální 4 3 2 8" xfId="996"/>
    <cellStyle name="normální 4 3 2 8 2" xfId="997"/>
    <cellStyle name="normální 4 3 2 9" xfId="998"/>
    <cellStyle name="normální 4 3 2 9 2" xfId="999"/>
    <cellStyle name="normální 4 3 20" xfId="1000"/>
    <cellStyle name="normální 4 3 21" xfId="1001"/>
    <cellStyle name="normální 4 3 22" xfId="1002"/>
    <cellStyle name="normální 4 3 23" xfId="1003"/>
    <cellStyle name="normální 4 3 24" xfId="1004"/>
    <cellStyle name="normální 4 3 25" xfId="1005"/>
    <cellStyle name="normální 4 3 26" xfId="1859"/>
    <cellStyle name="normální 4 3 3" xfId="1006"/>
    <cellStyle name="normální 4 3 3 2" xfId="1007"/>
    <cellStyle name="normální 4 3 3 3" xfId="1008"/>
    <cellStyle name="normální 4 3 3 4" xfId="1009"/>
    <cellStyle name="normální 4 3 3 5" xfId="1010"/>
    <cellStyle name="normální 4 3 3 6" xfId="1011"/>
    <cellStyle name="normální 4 3 3 7" xfId="1012"/>
    <cellStyle name="normální 4 3 3 8" xfId="1013"/>
    <cellStyle name="normální 4 3 4" xfId="1014"/>
    <cellStyle name="normální 4 3 4 2" xfId="1015"/>
    <cellStyle name="normální 4 3 5" xfId="1016"/>
    <cellStyle name="normální 4 3 5 2" xfId="1017"/>
    <cellStyle name="normální 4 3 6" xfId="1018"/>
    <cellStyle name="normální 4 3 6 2" xfId="1019"/>
    <cellStyle name="normální 4 3 7" xfId="1020"/>
    <cellStyle name="normální 4 3 7 2" xfId="1021"/>
    <cellStyle name="normální 4 3 8" xfId="1022"/>
    <cellStyle name="normální 4 3 8 2" xfId="1023"/>
    <cellStyle name="normální 4 3 9" xfId="1024"/>
    <cellStyle name="normální 4 3 9 2" xfId="1025"/>
    <cellStyle name="normální 4 4" xfId="1026"/>
    <cellStyle name="normální 4 4 2" xfId="1860"/>
    <cellStyle name="normální 4 5" xfId="1027"/>
    <cellStyle name="normální 4 6" xfId="1028"/>
    <cellStyle name="normální 4 7" xfId="1029"/>
    <cellStyle name="normální 4 7 10" xfId="1030"/>
    <cellStyle name="normální 4 7 11" xfId="1031"/>
    <cellStyle name="normální 4 7 12" xfId="1032"/>
    <cellStyle name="normální 4 7 13" xfId="1033"/>
    <cellStyle name="normální 4 7 14" xfId="1034"/>
    <cellStyle name="normální 4 7 15" xfId="1035"/>
    <cellStyle name="normální 4 7 16" xfId="1036"/>
    <cellStyle name="normální 4 7 17" xfId="1037"/>
    <cellStyle name="normální 4 7 17 2" xfId="1038"/>
    <cellStyle name="normální 4 7 18" xfId="1039"/>
    <cellStyle name="normální 4 7 19" xfId="1040"/>
    <cellStyle name="normální 4 7 2" xfId="1041"/>
    <cellStyle name="normální 4 7 20" xfId="1042"/>
    <cellStyle name="normální 4 7 21" xfId="1043"/>
    <cellStyle name="normální 4 7 22" xfId="1044"/>
    <cellStyle name="normální 4 7 23" xfId="1045"/>
    <cellStyle name="normální 4 7 24" xfId="1046"/>
    <cellStyle name="normální 4 7 25" xfId="1047"/>
    <cellStyle name="normální 4 7 26" xfId="1048"/>
    <cellStyle name="normální 4 7 27" xfId="1049"/>
    <cellStyle name="normální 4 7 3" xfId="1050"/>
    <cellStyle name="normální 4 7 4" xfId="1051"/>
    <cellStyle name="normální 4 7 5" xfId="1052"/>
    <cellStyle name="normální 4 7 6" xfId="1053"/>
    <cellStyle name="normální 4 7 7" xfId="1054"/>
    <cellStyle name="normální 4 7 8" xfId="1055"/>
    <cellStyle name="normální 4 7 9" xfId="1056"/>
    <cellStyle name="normální 4 8" xfId="1057"/>
    <cellStyle name="normální 4 8 10" xfId="1058"/>
    <cellStyle name="normální 4 8 11" xfId="1059"/>
    <cellStyle name="normální 4 8 12" xfId="1060"/>
    <cellStyle name="normální 4 8 13" xfId="1061"/>
    <cellStyle name="normální 4 8 14" xfId="1062"/>
    <cellStyle name="normální 4 8 15" xfId="1063"/>
    <cellStyle name="normální 4 8 16" xfId="1064"/>
    <cellStyle name="normální 4 8 17" xfId="1065"/>
    <cellStyle name="normální 4 8 17 2" xfId="1066"/>
    <cellStyle name="normální 4 8 18" xfId="1067"/>
    <cellStyle name="normální 4 8 19" xfId="1068"/>
    <cellStyle name="normální 4 8 2" xfId="1069"/>
    <cellStyle name="normální 4 8 20" xfId="1070"/>
    <cellStyle name="normální 4 8 21" xfId="1071"/>
    <cellStyle name="normální 4 8 22" xfId="1072"/>
    <cellStyle name="normální 4 8 23" xfId="1073"/>
    <cellStyle name="normální 4 8 24" xfId="1074"/>
    <cellStyle name="normální 4 8 25" xfId="1075"/>
    <cellStyle name="normální 4 8 26" xfId="1076"/>
    <cellStyle name="normální 4 8 27" xfId="1077"/>
    <cellStyle name="normální 4 8 3" xfId="1078"/>
    <cellStyle name="normální 4 8 4" xfId="1079"/>
    <cellStyle name="normální 4 8 5" xfId="1080"/>
    <cellStyle name="normální 4 8 6" xfId="1081"/>
    <cellStyle name="normální 4 8 7" xfId="1082"/>
    <cellStyle name="normální 4 8 8" xfId="1083"/>
    <cellStyle name="normální 4 8 9" xfId="1084"/>
    <cellStyle name="normální 4 9" xfId="1085"/>
    <cellStyle name="normální 4 9 10" xfId="1086"/>
    <cellStyle name="normální 4 9 11" xfId="1087"/>
    <cellStyle name="normální 4 9 12" xfId="1088"/>
    <cellStyle name="normální 4 9 13" xfId="1089"/>
    <cellStyle name="normální 4 9 14" xfId="1090"/>
    <cellStyle name="normální 4 9 15" xfId="1091"/>
    <cellStyle name="normální 4 9 16" xfId="1092"/>
    <cellStyle name="normální 4 9 17" xfId="1093"/>
    <cellStyle name="normální 4 9 17 2" xfId="1094"/>
    <cellStyle name="normální 4 9 18" xfId="1095"/>
    <cellStyle name="normální 4 9 19" xfId="1096"/>
    <cellStyle name="normální 4 9 2" xfId="1097"/>
    <cellStyle name="normální 4 9 20" xfId="1098"/>
    <cellStyle name="normální 4 9 21" xfId="1099"/>
    <cellStyle name="normální 4 9 22" xfId="1100"/>
    <cellStyle name="normální 4 9 23" xfId="1101"/>
    <cellStyle name="normální 4 9 24" xfId="1102"/>
    <cellStyle name="normální 4 9 25" xfId="1103"/>
    <cellStyle name="normální 4 9 26" xfId="1104"/>
    <cellStyle name="normální 4 9 27" xfId="1105"/>
    <cellStyle name="normální 4 9 3" xfId="1106"/>
    <cellStyle name="normální 4 9 4" xfId="1107"/>
    <cellStyle name="normální 4 9 5" xfId="1108"/>
    <cellStyle name="normální 4 9 6" xfId="1109"/>
    <cellStyle name="normální 4 9 7" xfId="1110"/>
    <cellStyle name="normální 4 9 8" xfId="1111"/>
    <cellStyle name="normální 4 9 9" xfId="1112"/>
    <cellStyle name="Normální 40" xfId="1113"/>
    <cellStyle name="Normální 41" xfId="1114"/>
    <cellStyle name="Normální 42" xfId="1115"/>
    <cellStyle name="Normální 43" xfId="1116"/>
    <cellStyle name="Normální 44" xfId="1117"/>
    <cellStyle name="Normální 45" xfId="1118"/>
    <cellStyle name="Normální 46" xfId="1119"/>
    <cellStyle name="Normální 47" xfId="1120"/>
    <cellStyle name="Normální 48" xfId="1861"/>
    <cellStyle name="Normální 49" xfId="1862"/>
    <cellStyle name="normální 5" xfId="1121"/>
    <cellStyle name="normální 5 10" xfId="1122"/>
    <cellStyle name="normální 5 10 2" xfId="1123"/>
    <cellStyle name="normální 5 11" xfId="1124"/>
    <cellStyle name="normální 5 11 2" xfId="1125"/>
    <cellStyle name="normální 5 12" xfId="1126"/>
    <cellStyle name="normální 5 12 2" xfId="1127"/>
    <cellStyle name="normální 5 13" xfId="1128"/>
    <cellStyle name="normální 5 13 2" xfId="1129"/>
    <cellStyle name="normální 5 14" xfId="1130"/>
    <cellStyle name="normální 5 14 2" xfId="1131"/>
    <cellStyle name="normální 5 15" xfId="1132"/>
    <cellStyle name="normální 5 15 2" xfId="1133"/>
    <cellStyle name="normální 5 16" xfId="1134"/>
    <cellStyle name="normální 5 16 2" xfId="1135"/>
    <cellStyle name="normální 5 17" xfId="1136"/>
    <cellStyle name="normální 5 18" xfId="1137"/>
    <cellStyle name="normální 5 19" xfId="1138"/>
    <cellStyle name="normální 5 2" xfId="1139"/>
    <cellStyle name="normální 5 2 10" xfId="1140"/>
    <cellStyle name="normální 5 2 10 2" xfId="1141"/>
    <cellStyle name="normální 5 2 11" xfId="1142"/>
    <cellStyle name="normální 5 2 11 2" xfId="1143"/>
    <cellStyle name="normální 5 2 12" xfId="1144"/>
    <cellStyle name="normální 5 2 12 2" xfId="1145"/>
    <cellStyle name="normální 5 2 13" xfId="1146"/>
    <cellStyle name="normální 5 2 13 2" xfId="1147"/>
    <cellStyle name="normální 5 2 14" xfId="1148"/>
    <cellStyle name="normální 5 2 14 2" xfId="1149"/>
    <cellStyle name="normální 5 2 15" xfId="1150"/>
    <cellStyle name="normální 5 2 15 2" xfId="1151"/>
    <cellStyle name="normální 5 2 16" xfId="1152"/>
    <cellStyle name="normální 5 2 16 2" xfId="1153"/>
    <cellStyle name="normální 5 2 17" xfId="1154"/>
    <cellStyle name="normální 5 2 18" xfId="1155"/>
    <cellStyle name="normální 5 2 19" xfId="1156"/>
    <cellStyle name="normální 5 2 2" xfId="1157"/>
    <cellStyle name="normální 5 2 2 10" xfId="1158"/>
    <cellStyle name="normální 5 2 2 10 2" xfId="1159"/>
    <cellStyle name="normální 5 2 2 11" xfId="1160"/>
    <cellStyle name="normální 5 2 2 11 2" xfId="1161"/>
    <cellStyle name="normální 5 2 2 12" xfId="1162"/>
    <cellStyle name="normální 5 2 2 12 2" xfId="1163"/>
    <cellStyle name="normální 5 2 2 13" xfId="1164"/>
    <cellStyle name="normální 5 2 2 13 2" xfId="1165"/>
    <cellStyle name="normální 5 2 2 14" xfId="1166"/>
    <cellStyle name="normální 5 2 2 14 2" xfId="1167"/>
    <cellStyle name="normální 5 2 2 15" xfId="1168"/>
    <cellStyle name="normální 5 2 2 15 2" xfId="1169"/>
    <cellStyle name="normální 5 2 2 16" xfId="1170"/>
    <cellStyle name="normální 5 2 2 17" xfId="1171"/>
    <cellStyle name="normální 5 2 2 18" xfId="1172"/>
    <cellStyle name="normální 5 2 2 19" xfId="1173"/>
    <cellStyle name="normální 5 2 2 2" xfId="1174"/>
    <cellStyle name="normální 5 2 2 2 2" xfId="1175"/>
    <cellStyle name="normální 5 2 2 20" xfId="1176"/>
    <cellStyle name="normální 5 2 2 21" xfId="1177"/>
    <cellStyle name="normální 5 2 2 22" xfId="1178"/>
    <cellStyle name="normální 5 2 2 3" xfId="1179"/>
    <cellStyle name="normální 5 2 2 3 2" xfId="1180"/>
    <cellStyle name="normální 5 2 2 4" xfId="1181"/>
    <cellStyle name="normální 5 2 2 4 2" xfId="1182"/>
    <cellStyle name="normální 5 2 2 5" xfId="1183"/>
    <cellStyle name="normální 5 2 2 5 2" xfId="1184"/>
    <cellStyle name="normální 5 2 2 6" xfId="1185"/>
    <cellStyle name="normální 5 2 2 6 2" xfId="1186"/>
    <cellStyle name="normální 5 2 2 7" xfId="1187"/>
    <cellStyle name="normální 5 2 2 7 2" xfId="1188"/>
    <cellStyle name="normální 5 2 2 8" xfId="1189"/>
    <cellStyle name="normální 5 2 2 8 2" xfId="1190"/>
    <cellStyle name="normální 5 2 2 9" xfId="1191"/>
    <cellStyle name="normální 5 2 2 9 2" xfId="1192"/>
    <cellStyle name="normální 5 2 20" xfId="1193"/>
    <cellStyle name="normální 5 2 21" xfId="1194"/>
    <cellStyle name="normální 5 2 22" xfId="1195"/>
    <cellStyle name="normální 5 2 23" xfId="1196"/>
    <cellStyle name="normální 5 2 24" xfId="1197"/>
    <cellStyle name="normální 5 2 25" xfId="1198"/>
    <cellStyle name="normální 5 2 3" xfId="1199"/>
    <cellStyle name="normální 5 2 3 2" xfId="1200"/>
    <cellStyle name="normální 5 2 3 3" xfId="1201"/>
    <cellStyle name="normální 5 2 3 4" xfId="1202"/>
    <cellStyle name="normální 5 2 3 5" xfId="1203"/>
    <cellStyle name="normální 5 2 3 6" xfId="1204"/>
    <cellStyle name="normální 5 2 3 7" xfId="1205"/>
    <cellStyle name="normální 5 2 3 8" xfId="1206"/>
    <cellStyle name="normální 5 2 4" xfId="1207"/>
    <cellStyle name="normální 5 2 4 2" xfId="1208"/>
    <cellStyle name="normální 5 2 5" xfId="1209"/>
    <cellStyle name="normální 5 2 5 2" xfId="1210"/>
    <cellStyle name="normální 5 2 6" xfId="1211"/>
    <cellStyle name="normální 5 2 6 2" xfId="1212"/>
    <cellStyle name="normální 5 2 7" xfId="1213"/>
    <cellStyle name="normální 5 2 7 2" xfId="1214"/>
    <cellStyle name="normální 5 2 8" xfId="1215"/>
    <cellStyle name="normální 5 2 8 2" xfId="1216"/>
    <cellStyle name="normální 5 2 9" xfId="1217"/>
    <cellStyle name="normální 5 2 9 2" xfId="1218"/>
    <cellStyle name="normální 5 20" xfId="1219"/>
    <cellStyle name="normální 5 21" xfId="1220"/>
    <cellStyle name="normální 5 22" xfId="1221"/>
    <cellStyle name="normální 5 23" xfId="1222"/>
    <cellStyle name="normální 5 3" xfId="1223"/>
    <cellStyle name="normální 5 3 2" xfId="1224"/>
    <cellStyle name="normální 5 3 3" xfId="1863"/>
    <cellStyle name="normální 5 4" xfId="1225"/>
    <cellStyle name="normální 5 4 2" xfId="1226"/>
    <cellStyle name="normální 5 5" xfId="1227"/>
    <cellStyle name="normální 5 5 2" xfId="1228"/>
    <cellStyle name="normální 5 6" xfId="1229"/>
    <cellStyle name="normální 5 6 2" xfId="1230"/>
    <cellStyle name="normální 5 7" xfId="1231"/>
    <cellStyle name="normální 5 7 2" xfId="1232"/>
    <cellStyle name="normální 5 8" xfId="1233"/>
    <cellStyle name="normální 5 8 2" xfId="1234"/>
    <cellStyle name="normální 5 9" xfId="1235"/>
    <cellStyle name="normální 5 9 2" xfId="1236"/>
    <cellStyle name="Normální 50" xfId="1864"/>
    <cellStyle name="Normální 51" xfId="1865"/>
    <cellStyle name="Normální 52" xfId="1866"/>
    <cellStyle name="Normální 53" xfId="1867"/>
    <cellStyle name="Normální 54" xfId="1868"/>
    <cellStyle name="Normální 55" xfId="1869"/>
    <cellStyle name="Normální 56" xfId="1870"/>
    <cellStyle name="Normální 57" xfId="1871"/>
    <cellStyle name="Normální 58" xfId="1872"/>
    <cellStyle name="Normální 59" xfId="1873"/>
    <cellStyle name="normální 6" xfId="56"/>
    <cellStyle name="normální 6 10" xfId="1237"/>
    <cellStyle name="normální 6 10 2" xfId="1238"/>
    <cellStyle name="normální 6 11" xfId="1239"/>
    <cellStyle name="normální 6 11 2" xfId="1240"/>
    <cellStyle name="normální 6 12" xfId="1241"/>
    <cellStyle name="normální 6 12 2" xfId="1242"/>
    <cellStyle name="normální 6 13" xfId="1243"/>
    <cellStyle name="normální 6 13 2" xfId="1244"/>
    <cellStyle name="normální 6 14" xfId="1245"/>
    <cellStyle name="normální 6 14 2" xfId="1246"/>
    <cellStyle name="normální 6 15" xfId="1247"/>
    <cellStyle name="normální 6 15 2" xfId="1248"/>
    <cellStyle name="normální 6 16" xfId="1249"/>
    <cellStyle name="normální 6 16 2" xfId="1250"/>
    <cellStyle name="normální 6 17" xfId="1251"/>
    <cellStyle name="normální 6 18" xfId="1252"/>
    <cellStyle name="normální 6 19" xfId="1253"/>
    <cellStyle name="normální 6 2" xfId="57"/>
    <cellStyle name="normální 6 2 10" xfId="1254"/>
    <cellStyle name="normální 6 2 10 2" xfId="1255"/>
    <cellStyle name="normální 6 2 11" xfId="1256"/>
    <cellStyle name="normální 6 2 11 2" xfId="1257"/>
    <cellStyle name="normální 6 2 12" xfId="1258"/>
    <cellStyle name="normální 6 2 12 2" xfId="1259"/>
    <cellStyle name="normální 6 2 13" xfId="1260"/>
    <cellStyle name="normální 6 2 13 2" xfId="1261"/>
    <cellStyle name="normální 6 2 14" xfId="1262"/>
    <cellStyle name="normální 6 2 14 2" xfId="1263"/>
    <cellStyle name="normální 6 2 15" xfId="1264"/>
    <cellStyle name="normální 6 2 15 2" xfId="1265"/>
    <cellStyle name="normální 6 2 16" xfId="1266"/>
    <cellStyle name="normální 6 2 17" xfId="1267"/>
    <cellStyle name="normální 6 2 18" xfId="1268"/>
    <cellStyle name="normální 6 2 19" xfId="1269"/>
    <cellStyle name="normální 6 2 2" xfId="1270"/>
    <cellStyle name="normální 6 2 2 2" xfId="1271"/>
    <cellStyle name="normální 6 2 20" xfId="1272"/>
    <cellStyle name="normální 6 2 21" xfId="1273"/>
    <cellStyle name="normální 6 2 22" xfId="1274"/>
    <cellStyle name="normální 6 2 23" xfId="1874"/>
    <cellStyle name="normální 6 2 3" xfId="1275"/>
    <cellStyle name="normální 6 2 3 2" xfId="1276"/>
    <cellStyle name="normální 6 2 4" xfId="1277"/>
    <cellStyle name="normální 6 2 4 2" xfId="1278"/>
    <cellStyle name="normální 6 2 5" xfId="1279"/>
    <cellStyle name="normální 6 2 5 2" xfId="1280"/>
    <cellStyle name="normální 6 2 6" xfId="1281"/>
    <cellStyle name="normální 6 2 6 2" xfId="1282"/>
    <cellStyle name="normální 6 2 7" xfId="1283"/>
    <cellStyle name="normální 6 2 7 2" xfId="1284"/>
    <cellStyle name="normální 6 2 8" xfId="1285"/>
    <cellStyle name="normální 6 2 8 2" xfId="1286"/>
    <cellStyle name="normální 6 2 9" xfId="1287"/>
    <cellStyle name="normální 6 2 9 2" xfId="1288"/>
    <cellStyle name="normální 6 20" xfId="1289"/>
    <cellStyle name="normální 6 21" xfId="1290"/>
    <cellStyle name="normální 6 22" xfId="1291"/>
    <cellStyle name="normální 6 23" xfId="1292"/>
    <cellStyle name="normální 6 24" xfId="1293"/>
    <cellStyle name="normální 6 25" xfId="1294"/>
    <cellStyle name="normální 6 26" xfId="1875"/>
    <cellStyle name="normální 6 3" xfId="1295"/>
    <cellStyle name="normální 6 3 2" xfId="1296"/>
    <cellStyle name="normální 6 3 3" xfId="1297"/>
    <cellStyle name="normální 6 3 4" xfId="1298"/>
    <cellStyle name="normální 6 3 5" xfId="1299"/>
    <cellStyle name="normální 6 3 6" xfId="1300"/>
    <cellStyle name="normální 6 3 7" xfId="1301"/>
    <cellStyle name="normální 6 3 8" xfId="1302"/>
    <cellStyle name="normální 6 3 9" xfId="1876"/>
    <cellStyle name="normální 6 4" xfId="1303"/>
    <cellStyle name="normální 6 4 2" xfId="1304"/>
    <cellStyle name="normální 6 4 3" xfId="1877"/>
    <cellStyle name="normální 6 5" xfId="1305"/>
    <cellStyle name="normální 6 5 2" xfId="1306"/>
    <cellStyle name="normální 6 6" xfId="1307"/>
    <cellStyle name="normální 6 6 2" xfId="1308"/>
    <cellStyle name="normální 6 7" xfId="1309"/>
    <cellStyle name="normální 6 7 2" xfId="1310"/>
    <cellStyle name="normální 6 8" xfId="1311"/>
    <cellStyle name="normální 6 8 2" xfId="1312"/>
    <cellStyle name="normální 6 9" xfId="1313"/>
    <cellStyle name="normální 6 9 2" xfId="1314"/>
    <cellStyle name="Normální 60" xfId="1878"/>
    <cellStyle name="Normální 61" xfId="1879"/>
    <cellStyle name="Normální 62" xfId="1880"/>
    <cellStyle name="Normální 63" xfId="1881"/>
    <cellStyle name="Normální 64" xfId="1882"/>
    <cellStyle name="Normální 65" xfId="1883"/>
    <cellStyle name="Normální 66" xfId="1884"/>
    <cellStyle name="Normální 67" xfId="1885"/>
    <cellStyle name="Normální 68" xfId="1886"/>
    <cellStyle name="Normální 69" xfId="1887"/>
    <cellStyle name="Normální 7" xfId="58"/>
    <cellStyle name="normální 7 10" xfId="1315"/>
    <cellStyle name="normální 7 10 2" xfId="1316"/>
    <cellStyle name="normální 7 11" xfId="1317"/>
    <cellStyle name="normální 7 11 2" xfId="1318"/>
    <cellStyle name="normální 7 12" xfId="1319"/>
    <cellStyle name="normální 7 12 2" xfId="1320"/>
    <cellStyle name="normální 7 13" xfId="1321"/>
    <cellStyle name="normální 7 13 2" xfId="1322"/>
    <cellStyle name="normální 7 14" xfId="1323"/>
    <cellStyle name="normální 7 14 2" xfId="1324"/>
    <cellStyle name="normální 7 15" xfId="1325"/>
    <cellStyle name="normální 7 15 2" xfId="1326"/>
    <cellStyle name="normální 7 16" xfId="1327"/>
    <cellStyle name="normální 7 17" xfId="1328"/>
    <cellStyle name="normální 7 18" xfId="1329"/>
    <cellStyle name="normální 7 19" xfId="1330"/>
    <cellStyle name="normální 7 2" xfId="1331"/>
    <cellStyle name="normální 7 2 2" xfId="1332"/>
    <cellStyle name="normální 7 20" xfId="1333"/>
    <cellStyle name="normální 7 21" xfId="1334"/>
    <cellStyle name="normální 7 22" xfId="1335"/>
    <cellStyle name="normální 7 23" xfId="1888"/>
    <cellStyle name="normální 7 3" xfId="1336"/>
    <cellStyle name="normální 7 3 2" xfId="1337"/>
    <cellStyle name="normální 7 3 3" xfId="1889"/>
    <cellStyle name="normální 7 4" xfId="1338"/>
    <cellStyle name="normální 7 4 2" xfId="1339"/>
    <cellStyle name="normální 7 5" xfId="1340"/>
    <cellStyle name="normální 7 5 2" xfId="1341"/>
    <cellStyle name="normální 7 6" xfId="1342"/>
    <cellStyle name="normální 7 6 2" xfId="1343"/>
    <cellStyle name="normální 7 7" xfId="1344"/>
    <cellStyle name="normální 7 7 2" xfId="1345"/>
    <cellStyle name="normální 7 8" xfId="1346"/>
    <cellStyle name="normální 7 8 2" xfId="1347"/>
    <cellStyle name="normální 7 9" xfId="1348"/>
    <cellStyle name="normální 7 9 2" xfId="1349"/>
    <cellStyle name="Normální 70" xfId="1890"/>
    <cellStyle name="Normální 71" xfId="1891"/>
    <cellStyle name="Normální 72" xfId="1892"/>
    <cellStyle name="Normální 73" xfId="1893"/>
    <cellStyle name="Normální 74" xfId="1894"/>
    <cellStyle name="Normální 75" xfId="1895"/>
    <cellStyle name="Normální 76" xfId="1896"/>
    <cellStyle name="Normální 77" xfId="1897"/>
    <cellStyle name="Normální 78" xfId="1898"/>
    <cellStyle name="Normální 79" xfId="1899"/>
    <cellStyle name="Normální 8" xfId="74"/>
    <cellStyle name="normální 8 10" xfId="1350"/>
    <cellStyle name="normální 8 10 2" xfId="1351"/>
    <cellStyle name="normální 8 11" xfId="1352"/>
    <cellStyle name="normální 8 11 2" xfId="1353"/>
    <cellStyle name="normální 8 12" xfId="1354"/>
    <cellStyle name="normální 8 12 2" xfId="1355"/>
    <cellStyle name="normální 8 13" xfId="1356"/>
    <cellStyle name="normální 8 13 2" xfId="1357"/>
    <cellStyle name="normální 8 14" xfId="1358"/>
    <cellStyle name="normální 8 14 2" xfId="1359"/>
    <cellStyle name="normální 8 15" xfId="1360"/>
    <cellStyle name="normální 8 15 2" xfId="1361"/>
    <cellStyle name="normální 8 16" xfId="1362"/>
    <cellStyle name="normální 8 17" xfId="1363"/>
    <cellStyle name="normální 8 18" xfId="1364"/>
    <cellStyle name="normální 8 19" xfId="1365"/>
    <cellStyle name="normální 8 2" xfId="1366"/>
    <cellStyle name="normální 8 2 2" xfId="1367"/>
    <cellStyle name="normální 8 20" xfId="1368"/>
    <cellStyle name="normální 8 21" xfId="1369"/>
    <cellStyle name="normální 8 22" xfId="1370"/>
    <cellStyle name="normální 8 23" xfId="1900"/>
    <cellStyle name="normální 8 3" xfId="1371"/>
    <cellStyle name="normální 8 3 2" xfId="1372"/>
    <cellStyle name="normální 8 4" xfId="1373"/>
    <cellStyle name="normální 8 4 2" xfId="1374"/>
    <cellStyle name="normální 8 5" xfId="1375"/>
    <cellStyle name="normální 8 5 2" xfId="1376"/>
    <cellStyle name="normální 8 6" xfId="1377"/>
    <cellStyle name="normální 8 6 2" xfId="1378"/>
    <cellStyle name="normální 8 7" xfId="1379"/>
    <cellStyle name="normální 8 7 2" xfId="1380"/>
    <cellStyle name="normální 8 8" xfId="1381"/>
    <cellStyle name="normální 8 8 2" xfId="1382"/>
    <cellStyle name="normální 8 9" xfId="1383"/>
    <cellStyle name="normální 8 9 2" xfId="1384"/>
    <cellStyle name="Normální 80" xfId="1901"/>
    <cellStyle name="Normální 9" xfId="75"/>
    <cellStyle name="normální 9 10" xfId="1385"/>
    <cellStyle name="normální 9 10 2" xfId="1386"/>
    <cellStyle name="normální 9 11" xfId="1387"/>
    <cellStyle name="normální 9 11 2" xfId="1388"/>
    <cellStyle name="normální 9 12" xfId="1389"/>
    <cellStyle name="normální 9 12 2" xfId="1390"/>
    <cellStyle name="normální 9 13" xfId="1391"/>
    <cellStyle name="normální 9 13 2" xfId="1392"/>
    <cellStyle name="normální 9 14" xfId="1393"/>
    <cellStyle name="normální 9 14 2" xfId="1394"/>
    <cellStyle name="normální 9 15" xfId="1395"/>
    <cellStyle name="normální 9 15 2" xfId="1396"/>
    <cellStyle name="normální 9 16" xfId="1397"/>
    <cellStyle name="normální 9 17" xfId="1398"/>
    <cellStyle name="normální 9 18" xfId="1399"/>
    <cellStyle name="normální 9 19" xfId="1400"/>
    <cellStyle name="normální 9 2" xfId="1401"/>
    <cellStyle name="normální 9 2 2" xfId="1402"/>
    <cellStyle name="normální 9 20" xfId="1403"/>
    <cellStyle name="normální 9 21" xfId="1404"/>
    <cellStyle name="normální 9 22" xfId="1405"/>
    <cellStyle name="normální 9 23" xfId="1902"/>
    <cellStyle name="normální 9 3" xfId="1406"/>
    <cellStyle name="normální 9 3 2" xfId="1407"/>
    <cellStyle name="normální 9 4" xfId="1408"/>
    <cellStyle name="normální 9 4 2" xfId="1409"/>
    <cellStyle name="normální 9 5" xfId="1410"/>
    <cellStyle name="normální 9 5 2" xfId="1411"/>
    <cellStyle name="normální 9 6" xfId="1412"/>
    <cellStyle name="normální 9 6 2" xfId="1413"/>
    <cellStyle name="normální 9 7" xfId="1414"/>
    <cellStyle name="normální 9 7 2" xfId="1415"/>
    <cellStyle name="normální 9 8" xfId="1416"/>
    <cellStyle name="normální 9 8 2" xfId="1417"/>
    <cellStyle name="normální 9 9" xfId="1418"/>
    <cellStyle name="normální 9 9 2" xfId="1419"/>
    <cellStyle name="Normalny_Arkusz1" xfId="1903"/>
    <cellStyle name="Note" xfId="1904"/>
    <cellStyle name="Note 2" xfId="1905"/>
    <cellStyle name="Note 2 2" xfId="1906"/>
    <cellStyle name="Note 3" xfId="1907"/>
    <cellStyle name="Note 3 2" xfId="1908"/>
    <cellStyle name="Note 3 3" xfId="1909"/>
    <cellStyle name="Note 4" xfId="1910"/>
    <cellStyle name="Œ…‹æØ‚è [0.00]_cost" xfId="1911"/>
    <cellStyle name="Œ…‹æØ‚è_cost" xfId="1912"/>
    <cellStyle name="ord12" xfId="1913"/>
    <cellStyle name="ord6962" xfId="1914"/>
    <cellStyle name="orders" xfId="1915"/>
    <cellStyle name="Output" xfId="1916"/>
    <cellStyle name="Output 2" xfId="1917"/>
    <cellStyle name="Podhlavička" xfId="1422"/>
    <cellStyle name="Polozka" xfId="76"/>
    <cellStyle name="POPIS" xfId="59"/>
    <cellStyle name="popis polozky" xfId="77"/>
    <cellStyle name="pozice" xfId="1918"/>
    <cellStyle name="pozice 2" xfId="1919"/>
    <cellStyle name="pozice 3" xfId="1920"/>
    <cellStyle name="Poznámka 2" xfId="1921"/>
    <cellStyle name="Poznámka 2 2" xfId="1922"/>
    <cellStyle name="Poznámka 3" xfId="1923"/>
    <cellStyle name="Prepojená bunka" xfId="1924"/>
    <cellStyle name="procent 2" xfId="1925"/>
    <cellStyle name="procent 2 2" xfId="1926"/>
    <cellStyle name="procent 2 2 2" xfId="1927"/>
    <cellStyle name="procent 2 2 3" xfId="1928"/>
    <cellStyle name="procent 2 3" xfId="1929"/>
    <cellStyle name="procent 2 4" xfId="1930"/>
    <cellStyle name="Procenta 2" xfId="78"/>
    <cellStyle name="Procenta 2 2" xfId="1931"/>
    <cellStyle name="Procenta 3" xfId="1421"/>
    <cellStyle name="Procenta 4" xfId="1932"/>
    <cellStyle name="Procenta 4 2" xfId="1933"/>
    <cellStyle name="Procenta 4 3" xfId="1934"/>
    <cellStyle name="Propojená buňka 2" xfId="1935"/>
    <cellStyle name="Propojená buňka 3" xfId="1936"/>
    <cellStyle name="rozpočet" xfId="1937"/>
    <cellStyle name="Spolu" xfId="1938"/>
    <cellStyle name="Správně 2" xfId="1939"/>
    <cellStyle name="Správně 3" xfId="1940"/>
    <cellStyle name="Standaard_005-A3-200 (5.3) - lars" xfId="1941"/>
    <cellStyle name="Standard_aktuell" xfId="60"/>
    <cellStyle name="Styl 1" xfId="61"/>
    <cellStyle name="Styl 1 2" xfId="62"/>
    <cellStyle name="Styl 1 2 2" xfId="1942"/>
    <cellStyle name="Styl 1 2 2 2" xfId="1943"/>
    <cellStyle name="Styl 1 2 2 3" xfId="1944"/>
    <cellStyle name="Styl 1 2 3" xfId="1945"/>
    <cellStyle name="Styl 1 2 3 2" xfId="1946"/>
    <cellStyle name="Styl 1 2 4" xfId="1947"/>
    <cellStyle name="Styl 1 2 4 2" xfId="1948"/>
    <cellStyle name="Styl 1 2 5" xfId="1949"/>
    <cellStyle name="Styl 1 3" xfId="1950"/>
    <cellStyle name="Styl 1 3 2" xfId="1951"/>
    <cellStyle name="Styl 1 4" xfId="1952"/>
    <cellStyle name="Styl 1 4 2" xfId="1953"/>
    <cellStyle name="Styl 1 5" xfId="1954"/>
    <cellStyle name="Styl 1_SO 001-70  VZT-POL" xfId="1955"/>
    <cellStyle name="Styl 2" xfId="63"/>
    <cellStyle name="Style 1" xfId="1420"/>
    <cellStyle name="Style 1 2" xfId="1956"/>
    <cellStyle name="Style 1 2 2" xfId="1957"/>
    <cellStyle name="Style 1 3" xfId="1958"/>
    <cellStyle name="Style 1 4" xfId="1959"/>
    <cellStyle name="Štýl 1" xfId="1960"/>
    <cellStyle name="text" xfId="1961"/>
    <cellStyle name="Text upozornění 2" xfId="1962"/>
    <cellStyle name="Text upozornenia" xfId="1963"/>
    <cellStyle name="Title" xfId="1964"/>
    <cellStyle name="Title 2" xfId="1965"/>
    <cellStyle name="titre1" xfId="1966"/>
    <cellStyle name="titre2" xfId="1967"/>
    <cellStyle name="Titul" xfId="1968"/>
    <cellStyle name="Total" xfId="64"/>
    <cellStyle name="Total 2" xfId="1969"/>
    <cellStyle name="Total 3" xfId="1970"/>
    <cellStyle name="TYP ŘÁDKU_4(sloupceJ-L)" xfId="65"/>
    <cellStyle name="Vstup 2" xfId="1971"/>
    <cellStyle name="Vstup 3" xfId="1972"/>
    <cellStyle name="VykazPolozka" xfId="66"/>
    <cellStyle name="VykazVzorec" xfId="67"/>
    <cellStyle name="Výpočet 2" xfId="1973"/>
    <cellStyle name="Výpočet 3" xfId="1974"/>
    <cellStyle name="Výstup 2" xfId="1975"/>
    <cellStyle name="Výstup 3" xfId="1976"/>
    <cellStyle name="Vysvětlující text 2" xfId="1977"/>
    <cellStyle name="Vysvetľujúci text" xfId="1978"/>
    <cellStyle name="Währung" xfId="1979"/>
    <cellStyle name="Walutowy [0]_laroux" xfId="68"/>
    <cellStyle name="Walutowy_laroux" xfId="69"/>
    <cellStyle name="Warning Text" xfId="1980"/>
    <cellStyle name="zamówienia" xfId="1981"/>
    <cellStyle name="Zlá" xfId="1982"/>
    <cellStyle name="Zvýraznění 1 2" xfId="1983"/>
    <cellStyle name="Zvýraznění 1 3" xfId="1984"/>
    <cellStyle name="Zvýraznění 2 2" xfId="1985"/>
    <cellStyle name="Zvýraznění 2 3" xfId="1986"/>
    <cellStyle name="Zvýraznění 3 2" xfId="1987"/>
    <cellStyle name="Zvýraznění 3 3" xfId="1988"/>
    <cellStyle name="Zvýraznění 4 2" xfId="1989"/>
    <cellStyle name="Zvýraznění 4 3" xfId="1990"/>
    <cellStyle name="Zvýraznění 5 2" xfId="1991"/>
    <cellStyle name="Zvýraznění 6 2" xfId="1992"/>
    <cellStyle name="Zvýraznění 6 3" xfId="1993"/>
    <cellStyle name="Zvýraznenie1" xfId="1994"/>
    <cellStyle name="Zvýraznenie2" xfId="1995"/>
    <cellStyle name="Zvýraznenie3" xfId="1996"/>
    <cellStyle name="Zvýraznenie4" xfId="1997"/>
    <cellStyle name="Zvýraznenie5" xfId="1998"/>
    <cellStyle name="Zvýraznenie6" xfId="1999"/>
    <cellStyle name="Zvýrazni" xfId="70"/>
    <cellStyle name="쉼표 [0]_LS '09 Selling Price_091214_CZ" xfId="2000"/>
    <cellStyle name="표준 2" xfId="1423"/>
    <cellStyle name="표준_'07년 Line-up_LGEAK_060907" xfId="2001"/>
    <cellStyle name="桁区切り [0.00]_22Oct01Toyota Indirect Cost Summary Package-F(P&amp;W shop)" xfId="2002"/>
    <cellStyle name="桁区切り_Package -F PROPOSED STAFF SCHEDULE 27,July,01" xfId="2003"/>
    <cellStyle name="標準_031007Drawing schedule" xfId="2004"/>
  </cellStyles>
  <dxfs count="0"/>
  <tableStyles count="0" defaultTableStyle="TableStyleMedium2" defaultPivotStyle="PivotStyleMedium9"/>
  <colors>
    <mruColors>
      <color rgb="FFCCFF99"/>
      <color rgb="FF85DFFF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U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ZT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E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2">
          <cell r="A2" t="str">
            <v>Rozpočet</v>
          </cell>
        </row>
      </sheetData>
      <sheetData sheetId="1">
        <row r="17">
          <cell r="E17">
            <v>22083.75</v>
          </cell>
          <cell r="F17">
            <v>2652515.75</v>
          </cell>
          <cell r="G17">
            <v>0</v>
          </cell>
          <cell r="H17">
            <v>427915.2</v>
          </cell>
        </row>
      </sheetData>
      <sheetData sheetId="2">
        <row r="7">
          <cell r="B7" t="str">
            <v>713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 Pol"/>
    </sheetNames>
    <sheetDataSet>
      <sheetData sheetId="0"/>
      <sheetData sheetId="1">
        <row r="23">
          <cell r="G23">
            <v>6066173.1300000008</v>
          </cell>
        </row>
        <row r="24">
          <cell r="G24">
            <v>909925.96950000012</v>
          </cell>
        </row>
        <row r="27">
          <cell r="G27">
            <v>-0.1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6 01 Pol"/>
    </sheetNames>
    <sheetDataSet>
      <sheetData sheetId="0"/>
      <sheetData sheetId="1">
        <row r="23">
          <cell r="G23">
            <v>3407610.01</v>
          </cell>
        </row>
        <row r="24">
          <cell r="G24">
            <v>511141.50149999995</v>
          </cell>
        </row>
        <row r="27">
          <cell r="G27">
            <v>0.49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O64"/>
  <sheetViews>
    <sheetView showGridLines="0" tabSelected="1" view="pageBreakPreview" topLeftCell="B1" zoomScale="70" zoomScaleNormal="100" zoomScaleSheetLayoutView="70" workbookViewId="0">
      <selection activeCell="G27" sqref="G27:I27"/>
    </sheetView>
  </sheetViews>
  <sheetFormatPr defaultColWidth="9" defaultRowHeight="13.2"/>
  <cols>
    <col min="1" max="1" width="8.44140625" style="11" hidden="1" customWidth="1"/>
    <col min="2" max="2" width="9.109375" style="11" customWidth="1"/>
    <col min="3" max="3" width="7.44140625" style="11" customWidth="1"/>
    <col min="4" max="4" width="13.44140625" style="11" customWidth="1"/>
    <col min="5" max="5" width="12.109375" style="11" customWidth="1"/>
    <col min="6" max="6" width="11.44140625" style="11" customWidth="1"/>
    <col min="7" max="7" width="12.6640625" style="119" customWidth="1"/>
    <col min="8" max="8" width="12.6640625" style="11" customWidth="1"/>
    <col min="9" max="9" width="12.6640625" style="119" customWidth="1"/>
    <col min="10" max="10" width="6.6640625" style="119" customWidth="1"/>
    <col min="11" max="11" width="4.33203125" style="11" customWidth="1"/>
    <col min="12" max="15" width="10.6640625" style="11" customWidth="1"/>
    <col min="16" max="256" width="9" style="11"/>
    <col min="257" max="257" width="0" style="11" hidden="1" customWidth="1"/>
    <col min="258" max="258" width="9.109375" style="11" customWidth="1"/>
    <col min="259" max="259" width="7.44140625" style="11" customWidth="1"/>
    <col min="260" max="260" width="13.44140625" style="11" customWidth="1"/>
    <col min="261" max="261" width="12.109375" style="11" customWidth="1"/>
    <col min="262" max="262" width="11.44140625" style="11" customWidth="1"/>
    <col min="263" max="265" width="12.6640625" style="11" customWidth="1"/>
    <col min="266" max="266" width="6.6640625" style="11" customWidth="1"/>
    <col min="267" max="267" width="4.33203125" style="11" customWidth="1"/>
    <col min="268" max="271" width="10.6640625" style="11" customWidth="1"/>
    <col min="272" max="512" width="9" style="11"/>
    <col min="513" max="513" width="0" style="11" hidden="1" customWidth="1"/>
    <col min="514" max="514" width="9.109375" style="11" customWidth="1"/>
    <col min="515" max="515" width="7.44140625" style="11" customWidth="1"/>
    <col min="516" max="516" width="13.44140625" style="11" customWidth="1"/>
    <col min="517" max="517" width="12.109375" style="11" customWidth="1"/>
    <col min="518" max="518" width="11.44140625" style="11" customWidth="1"/>
    <col min="519" max="521" width="12.6640625" style="11" customWidth="1"/>
    <col min="522" max="522" width="6.6640625" style="11" customWidth="1"/>
    <col min="523" max="523" width="4.33203125" style="11" customWidth="1"/>
    <col min="524" max="527" width="10.6640625" style="11" customWidth="1"/>
    <col min="528" max="768" width="9" style="11"/>
    <col min="769" max="769" width="0" style="11" hidden="1" customWidth="1"/>
    <col min="770" max="770" width="9.109375" style="11" customWidth="1"/>
    <col min="771" max="771" width="7.44140625" style="11" customWidth="1"/>
    <col min="772" max="772" width="13.44140625" style="11" customWidth="1"/>
    <col min="773" max="773" width="12.109375" style="11" customWidth="1"/>
    <col min="774" max="774" width="11.44140625" style="11" customWidth="1"/>
    <col min="775" max="777" width="12.6640625" style="11" customWidth="1"/>
    <col min="778" max="778" width="6.6640625" style="11" customWidth="1"/>
    <col min="779" max="779" width="4.33203125" style="11" customWidth="1"/>
    <col min="780" max="783" width="10.6640625" style="11" customWidth="1"/>
    <col min="784" max="1024" width="9" style="11"/>
    <col min="1025" max="1025" width="0" style="11" hidden="1" customWidth="1"/>
    <col min="1026" max="1026" width="9.109375" style="11" customWidth="1"/>
    <col min="1027" max="1027" width="7.44140625" style="11" customWidth="1"/>
    <col min="1028" max="1028" width="13.44140625" style="11" customWidth="1"/>
    <col min="1029" max="1029" width="12.109375" style="11" customWidth="1"/>
    <col min="1030" max="1030" width="11.44140625" style="11" customWidth="1"/>
    <col min="1031" max="1033" width="12.6640625" style="11" customWidth="1"/>
    <col min="1034" max="1034" width="6.6640625" style="11" customWidth="1"/>
    <col min="1035" max="1035" width="4.33203125" style="11" customWidth="1"/>
    <col min="1036" max="1039" width="10.6640625" style="11" customWidth="1"/>
    <col min="1040" max="1280" width="9" style="11"/>
    <col min="1281" max="1281" width="0" style="11" hidden="1" customWidth="1"/>
    <col min="1282" max="1282" width="9.109375" style="11" customWidth="1"/>
    <col min="1283" max="1283" width="7.44140625" style="11" customWidth="1"/>
    <col min="1284" max="1284" width="13.44140625" style="11" customWidth="1"/>
    <col min="1285" max="1285" width="12.109375" style="11" customWidth="1"/>
    <col min="1286" max="1286" width="11.44140625" style="11" customWidth="1"/>
    <col min="1287" max="1289" width="12.6640625" style="11" customWidth="1"/>
    <col min="1290" max="1290" width="6.6640625" style="11" customWidth="1"/>
    <col min="1291" max="1291" width="4.33203125" style="11" customWidth="1"/>
    <col min="1292" max="1295" width="10.6640625" style="11" customWidth="1"/>
    <col min="1296" max="1536" width="9" style="11"/>
    <col min="1537" max="1537" width="0" style="11" hidden="1" customWidth="1"/>
    <col min="1538" max="1538" width="9.109375" style="11" customWidth="1"/>
    <col min="1539" max="1539" width="7.44140625" style="11" customWidth="1"/>
    <col min="1540" max="1540" width="13.44140625" style="11" customWidth="1"/>
    <col min="1541" max="1541" width="12.109375" style="11" customWidth="1"/>
    <col min="1542" max="1542" width="11.44140625" style="11" customWidth="1"/>
    <col min="1543" max="1545" width="12.6640625" style="11" customWidth="1"/>
    <col min="1546" max="1546" width="6.6640625" style="11" customWidth="1"/>
    <col min="1547" max="1547" width="4.33203125" style="11" customWidth="1"/>
    <col min="1548" max="1551" width="10.6640625" style="11" customWidth="1"/>
    <col min="1552" max="1792" width="9" style="11"/>
    <col min="1793" max="1793" width="0" style="11" hidden="1" customWidth="1"/>
    <col min="1794" max="1794" width="9.109375" style="11" customWidth="1"/>
    <col min="1795" max="1795" width="7.44140625" style="11" customWidth="1"/>
    <col min="1796" max="1796" width="13.44140625" style="11" customWidth="1"/>
    <col min="1797" max="1797" width="12.109375" style="11" customWidth="1"/>
    <col min="1798" max="1798" width="11.44140625" style="11" customWidth="1"/>
    <col min="1799" max="1801" width="12.6640625" style="11" customWidth="1"/>
    <col min="1802" max="1802" width="6.6640625" style="11" customWidth="1"/>
    <col min="1803" max="1803" width="4.33203125" style="11" customWidth="1"/>
    <col min="1804" max="1807" width="10.6640625" style="11" customWidth="1"/>
    <col min="1808" max="2048" width="9" style="11"/>
    <col min="2049" max="2049" width="0" style="11" hidden="1" customWidth="1"/>
    <col min="2050" max="2050" width="9.109375" style="11" customWidth="1"/>
    <col min="2051" max="2051" width="7.44140625" style="11" customWidth="1"/>
    <col min="2052" max="2052" width="13.44140625" style="11" customWidth="1"/>
    <col min="2053" max="2053" width="12.109375" style="11" customWidth="1"/>
    <col min="2054" max="2054" width="11.44140625" style="11" customWidth="1"/>
    <col min="2055" max="2057" width="12.6640625" style="11" customWidth="1"/>
    <col min="2058" max="2058" width="6.6640625" style="11" customWidth="1"/>
    <col min="2059" max="2059" width="4.33203125" style="11" customWidth="1"/>
    <col min="2060" max="2063" width="10.6640625" style="11" customWidth="1"/>
    <col min="2064" max="2304" width="9" style="11"/>
    <col min="2305" max="2305" width="0" style="11" hidden="1" customWidth="1"/>
    <col min="2306" max="2306" width="9.109375" style="11" customWidth="1"/>
    <col min="2307" max="2307" width="7.44140625" style="11" customWidth="1"/>
    <col min="2308" max="2308" width="13.44140625" style="11" customWidth="1"/>
    <col min="2309" max="2309" width="12.109375" style="11" customWidth="1"/>
    <col min="2310" max="2310" width="11.44140625" style="11" customWidth="1"/>
    <col min="2311" max="2313" width="12.6640625" style="11" customWidth="1"/>
    <col min="2314" max="2314" width="6.6640625" style="11" customWidth="1"/>
    <col min="2315" max="2315" width="4.33203125" style="11" customWidth="1"/>
    <col min="2316" max="2319" width="10.6640625" style="11" customWidth="1"/>
    <col min="2320" max="2560" width="9" style="11"/>
    <col min="2561" max="2561" width="0" style="11" hidden="1" customWidth="1"/>
    <col min="2562" max="2562" width="9.109375" style="11" customWidth="1"/>
    <col min="2563" max="2563" width="7.44140625" style="11" customWidth="1"/>
    <col min="2564" max="2564" width="13.44140625" style="11" customWidth="1"/>
    <col min="2565" max="2565" width="12.109375" style="11" customWidth="1"/>
    <col min="2566" max="2566" width="11.44140625" style="11" customWidth="1"/>
    <col min="2567" max="2569" width="12.6640625" style="11" customWidth="1"/>
    <col min="2570" max="2570" width="6.6640625" style="11" customWidth="1"/>
    <col min="2571" max="2571" width="4.33203125" style="11" customWidth="1"/>
    <col min="2572" max="2575" width="10.6640625" style="11" customWidth="1"/>
    <col min="2576" max="2816" width="9" style="11"/>
    <col min="2817" max="2817" width="0" style="11" hidden="1" customWidth="1"/>
    <col min="2818" max="2818" width="9.109375" style="11" customWidth="1"/>
    <col min="2819" max="2819" width="7.44140625" style="11" customWidth="1"/>
    <col min="2820" max="2820" width="13.44140625" style="11" customWidth="1"/>
    <col min="2821" max="2821" width="12.109375" style="11" customWidth="1"/>
    <col min="2822" max="2822" width="11.44140625" style="11" customWidth="1"/>
    <col min="2823" max="2825" width="12.6640625" style="11" customWidth="1"/>
    <col min="2826" max="2826" width="6.6640625" style="11" customWidth="1"/>
    <col min="2827" max="2827" width="4.33203125" style="11" customWidth="1"/>
    <col min="2828" max="2831" width="10.6640625" style="11" customWidth="1"/>
    <col min="2832" max="3072" width="9" style="11"/>
    <col min="3073" max="3073" width="0" style="11" hidden="1" customWidth="1"/>
    <col min="3074" max="3074" width="9.109375" style="11" customWidth="1"/>
    <col min="3075" max="3075" width="7.44140625" style="11" customWidth="1"/>
    <col min="3076" max="3076" width="13.44140625" style="11" customWidth="1"/>
    <col min="3077" max="3077" width="12.109375" style="11" customWidth="1"/>
    <col min="3078" max="3078" width="11.44140625" style="11" customWidth="1"/>
    <col min="3079" max="3081" width="12.6640625" style="11" customWidth="1"/>
    <col min="3082" max="3082" width="6.6640625" style="11" customWidth="1"/>
    <col min="3083" max="3083" width="4.33203125" style="11" customWidth="1"/>
    <col min="3084" max="3087" width="10.6640625" style="11" customWidth="1"/>
    <col min="3088" max="3328" width="9" style="11"/>
    <col min="3329" max="3329" width="0" style="11" hidden="1" customWidth="1"/>
    <col min="3330" max="3330" width="9.109375" style="11" customWidth="1"/>
    <col min="3331" max="3331" width="7.44140625" style="11" customWidth="1"/>
    <col min="3332" max="3332" width="13.44140625" style="11" customWidth="1"/>
    <col min="3333" max="3333" width="12.109375" style="11" customWidth="1"/>
    <col min="3334" max="3334" width="11.44140625" style="11" customWidth="1"/>
    <col min="3335" max="3337" width="12.6640625" style="11" customWidth="1"/>
    <col min="3338" max="3338" width="6.6640625" style="11" customWidth="1"/>
    <col min="3339" max="3339" width="4.33203125" style="11" customWidth="1"/>
    <col min="3340" max="3343" width="10.6640625" style="11" customWidth="1"/>
    <col min="3344" max="3584" width="9" style="11"/>
    <col min="3585" max="3585" width="0" style="11" hidden="1" customWidth="1"/>
    <col min="3586" max="3586" width="9.109375" style="11" customWidth="1"/>
    <col min="3587" max="3587" width="7.44140625" style="11" customWidth="1"/>
    <col min="3588" max="3588" width="13.44140625" style="11" customWidth="1"/>
    <col min="3589" max="3589" width="12.109375" style="11" customWidth="1"/>
    <col min="3590" max="3590" width="11.44140625" style="11" customWidth="1"/>
    <col min="3591" max="3593" width="12.6640625" style="11" customWidth="1"/>
    <col min="3594" max="3594" width="6.6640625" style="11" customWidth="1"/>
    <col min="3595" max="3595" width="4.33203125" style="11" customWidth="1"/>
    <col min="3596" max="3599" width="10.6640625" style="11" customWidth="1"/>
    <col min="3600" max="3840" width="9" style="11"/>
    <col min="3841" max="3841" width="0" style="11" hidden="1" customWidth="1"/>
    <col min="3842" max="3842" width="9.109375" style="11" customWidth="1"/>
    <col min="3843" max="3843" width="7.44140625" style="11" customWidth="1"/>
    <col min="3844" max="3844" width="13.44140625" style="11" customWidth="1"/>
    <col min="3845" max="3845" width="12.109375" style="11" customWidth="1"/>
    <col min="3846" max="3846" width="11.44140625" style="11" customWidth="1"/>
    <col min="3847" max="3849" width="12.6640625" style="11" customWidth="1"/>
    <col min="3850" max="3850" width="6.6640625" style="11" customWidth="1"/>
    <col min="3851" max="3851" width="4.33203125" style="11" customWidth="1"/>
    <col min="3852" max="3855" width="10.6640625" style="11" customWidth="1"/>
    <col min="3856" max="4096" width="9" style="11"/>
    <col min="4097" max="4097" width="0" style="11" hidden="1" customWidth="1"/>
    <col min="4098" max="4098" width="9.109375" style="11" customWidth="1"/>
    <col min="4099" max="4099" width="7.44140625" style="11" customWidth="1"/>
    <col min="4100" max="4100" width="13.44140625" style="11" customWidth="1"/>
    <col min="4101" max="4101" width="12.109375" style="11" customWidth="1"/>
    <col min="4102" max="4102" width="11.44140625" style="11" customWidth="1"/>
    <col min="4103" max="4105" width="12.6640625" style="11" customWidth="1"/>
    <col min="4106" max="4106" width="6.6640625" style="11" customWidth="1"/>
    <col min="4107" max="4107" width="4.33203125" style="11" customWidth="1"/>
    <col min="4108" max="4111" width="10.6640625" style="11" customWidth="1"/>
    <col min="4112" max="4352" width="9" style="11"/>
    <col min="4353" max="4353" width="0" style="11" hidden="1" customWidth="1"/>
    <col min="4354" max="4354" width="9.109375" style="11" customWidth="1"/>
    <col min="4355" max="4355" width="7.44140625" style="11" customWidth="1"/>
    <col min="4356" max="4356" width="13.44140625" style="11" customWidth="1"/>
    <col min="4357" max="4357" width="12.109375" style="11" customWidth="1"/>
    <col min="4358" max="4358" width="11.44140625" style="11" customWidth="1"/>
    <col min="4359" max="4361" width="12.6640625" style="11" customWidth="1"/>
    <col min="4362" max="4362" width="6.6640625" style="11" customWidth="1"/>
    <col min="4363" max="4363" width="4.33203125" style="11" customWidth="1"/>
    <col min="4364" max="4367" width="10.6640625" style="11" customWidth="1"/>
    <col min="4368" max="4608" width="9" style="11"/>
    <col min="4609" max="4609" width="0" style="11" hidden="1" customWidth="1"/>
    <col min="4610" max="4610" width="9.109375" style="11" customWidth="1"/>
    <col min="4611" max="4611" width="7.44140625" style="11" customWidth="1"/>
    <col min="4612" max="4612" width="13.44140625" style="11" customWidth="1"/>
    <col min="4613" max="4613" width="12.109375" style="11" customWidth="1"/>
    <col min="4614" max="4614" width="11.44140625" style="11" customWidth="1"/>
    <col min="4615" max="4617" width="12.6640625" style="11" customWidth="1"/>
    <col min="4618" max="4618" width="6.6640625" style="11" customWidth="1"/>
    <col min="4619" max="4619" width="4.33203125" style="11" customWidth="1"/>
    <col min="4620" max="4623" width="10.6640625" style="11" customWidth="1"/>
    <col min="4624" max="4864" width="9" style="11"/>
    <col min="4865" max="4865" width="0" style="11" hidden="1" customWidth="1"/>
    <col min="4866" max="4866" width="9.109375" style="11" customWidth="1"/>
    <col min="4867" max="4867" width="7.44140625" style="11" customWidth="1"/>
    <col min="4868" max="4868" width="13.44140625" style="11" customWidth="1"/>
    <col min="4869" max="4869" width="12.109375" style="11" customWidth="1"/>
    <col min="4870" max="4870" width="11.44140625" style="11" customWidth="1"/>
    <col min="4871" max="4873" width="12.6640625" style="11" customWidth="1"/>
    <col min="4874" max="4874" width="6.6640625" style="11" customWidth="1"/>
    <col min="4875" max="4875" width="4.33203125" style="11" customWidth="1"/>
    <col min="4876" max="4879" width="10.6640625" style="11" customWidth="1"/>
    <col min="4880" max="5120" width="9" style="11"/>
    <col min="5121" max="5121" width="0" style="11" hidden="1" customWidth="1"/>
    <col min="5122" max="5122" width="9.109375" style="11" customWidth="1"/>
    <col min="5123" max="5123" width="7.44140625" style="11" customWidth="1"/>
    <col min="5124" max="5124" width="13.44140625" style="11" customWidth="1"/>
    <col min="5125" max="5125" width="12.109375" style="11" customWidth="1"/>
    <col min="5126" max="5126" width="11.44140625" style="11" customWidth="1"/>
    <col min="5127" max="5129" width="12.6640625" style="11" customWidth="1"/>
    <col min="5130" max="5130" width="6.6640625" style="11" customWidth="1"/>
    <col min="5131" max="5131" width="4.33203125" style="11" customWidth="1"/>
    <col min="5132" max="5135" width="10.6640625" style="11" customWidth="1"/>
    <col min="5136" max="5376" width="9" style="11"/>
    <col min="5377" max="5377" width="0" style="11" hidden="1" customWidth="1"/>
    <col min="5378" max="5378" width="9.109375" style="11" customWidth="1"/>
    <col min="5379" max="5379" width="7.44140625" style="11" customWidth="1"/>
    <col min="5380" max="5380" width="13.44140625" style="11" customWidth="1"/>
    <col min="5381" max="5381" width="12.109375" style="11" customWidth="1"/>
    <col min="5382" max="5382" width="11.44140625" style="11" customWidth="1"/>
    <col min="5383" max="5385" width="12.6640625" style="11" customWidth="1"/>
    <col min="5386" max="5386" width="6.6640625" style="11" customWidth="1"/>
    <col min="5387" max="5387" width="4.33203125" style="11" customWidth="1"/>
    <col min="5388" max="5391" width="10.6640625" style="11" customWidth="1"/>
    <col min="5392" max="5632" width="9" style="11"/>
    <col min="5633" max="5633" width="0" style="11" hidden="1" customWidth="1"/>
    <col min="5634" max="5634" width="9.109375" style="11" customWidth="1"/>
    <col min="5635" max="5635" width="7.44140625" style="11" customWidth="1"/>
    <col min="5636" max="5636" width="13.44140625" style="11" customWidth="1"/>
    <col min="5637" max="5637" width="12.109375" style="11" customWidth="1"/>
    <col min="5638" max="5638" width="11.44140625" style="11" customWidth="1"/>
    <col min="5639" max="5641" width="12.6640625" style="11" customWidth="1"/>
    <col min="5642" max="5642" width="6.6640625" style="11" customWidth="1"/>
    <col min="5643" max="5643" width="4.33203125" style="11" customWidth="1"/>
    <col min="5644" max="5647" width="10.6640625" style="11" customWidth="1"/>
    <col min="5648" max="5888" width="9" style="11"/>
    <col min="5889" max="5889" width="0" style="11" hidden="1" customWidth="1"/>
    <col min="5890" max="5890" width="9.109375" style="11" customWidth="1"/>
    <col min="5891" max="5891" width="7.44140625" style="11" customWidth="1"/>
    <col min="5892" max="5892" width="13.44140625" style="11" customWidth="1"/>
    <col min="5893" max="5893" width="12.109375" style="11" customWidth="1"/>
    <col min="5894" max="5894" width="11.44140625" style="11" customWidth="1"/>
    <col min="5895" max="5897" width="12.6640625" style="11" customWidth="1"/>
    <col min="5898" max="5898" width="6.6640625" style="11" customWidth="1"/>
    <col min="5899" max="5899" width="4.33203125" style="11" customWidth="1"/>
    <col min="5900" max="5903" width="10.6640625" style="11" customWidth="1"/>
    <col min="5904" max="6144" width="9" style="11"/>
    <col min="6145" max="6145" width="0" style="11" hidden="1" customWidth="1"/>
    <col min="6146" max="6146" width="9.109375" style="11" customWidth="1"/>
    <col min="6147" max="6147" width="7.44140625" style="11" customWidth="1"/>
    <col min="6148" max="6148" width="13.44140625" style="11" customWidth="1"/>
    <col min="6149" max="6149" width="12.109375" style="11" customWidth="1"/>
    <col min="6150" max="6150" width="11.44140625" style="11" customWidth="1"/>
    <col min="6151" max="6153" width="12.6640625" style="11" customWidth="1"/>
    <col min="6154" max="6154" width="6.6640625" style="11" customWidth="1"/>
    <col min="6155" max="6155" width="4.33203125" style="11" customWidth="1"/>
    <col min="6156" max="6159" width="10.6640625" style="11" customWidth="1"/>
    <col min="6160" max="6400" width="9" style="11"/>
    <col min="6401" max="6401" width="0" style="11" hidden="1" customWidth="1"/>
    <col min="6402" max="6402" width="9.109375" style="11" customWidth="1"/>
    <col min="6403" max="6403" width="7.44140625" style="11" customWidth="1"/>
    <col min="6404" max="6404" width="13.44140625" style="11" customWidth="1"/>
    <col min="6405" max="6405" width="12.109375" style="11" customWidth="1"/>
    <col min="6406" max="6406" width="11.44140625" style="11" customWidth="1"/>
    <col min="6407" max="6409" width="12.6640625" style="11" customWidth="1"/>
    <col min="6410" max="6410" width="6.6640625" style="11" customWidth="1"/>
    <col min="6411" max="6411" width="4.33203125" style="11" customWidth="1"/>
    <col min="6412" max="6415" width="10.6640625" style="11" customWidth="1"/>
    <col min="6416" max="6656" width="9" style="11"/>
    <col min="6657" max="6657" width="0" style="11" hidden="1" customWidth="1"/>
    <col min="6658" max="6658" width="9.109375" style="11" customWidth="1"/>
    <col min="6659" max="6659" width="7.44140625" style="11" customWidth="1"/>
    <col min="6660" max="6660" width="13.44140625" style="11" customWidth="1"/>
    <col min="6661" max="6661" width="12.109375" style="11" customWidth="1"/>
    <col min="6662" max="6662" width="11.44140625" style="11" customWidth="1"/>
    <col min="6663" max="6665" width="12.6640625" style="11" customWidth="1"/>
    <col min="6666" max="6666" width="6.6640625" style="11" customWidth="1"/>
    <col min="6667" max="6667" width="4.33203125" style="11" customWidth="1"/>
    <col min="6668" max="6671" width="10.6640625" style="11" customWidth="1"/>
    <col min="6672" max="6912" width="9" style="11"/>
    <col min="6913" max="6913" width="0" style="11" hidden="1" customWidth="1"/>
    <col min="6914" max="6914" width="9.109375" style="11" customWidth="1"/>
    <col min="6915" max="6915" width="7.44140625" style="11" customWidth="1"/>
    <col min="6916" max="6916" width="13.44140625" style="11" customWidth="1"/>
    <col min="6917" max="6917" width="12.109375" style="11" customWidth="1"/>
    <col min="6918" max="6918" width="11.44140625" style="11" customWidth="1"/>
    <col min="6919" max="6921" width="12.6640625" style="11" customWidth="1"/>
    <col min="6922" max="6922" width="6.6640625" style="11" customWidth="1"/>
    <col min="6923" max="6923" width="4.33203125" style="11" customWidth="1"/>
    <col min="6924" max="6927" width="10.6640625" style="11" customWidth="1"/>
    <col min="6928" max="7168" width="9" style="11"/>
    <col min="7169" max="7169" width="0" style="11" hidden="1" customWidth="1"/>
    <col min="7170" max="7170" width="9.109375" style="11" customWidth="1"/>
    <col min="7171" max="7171" width="7.44140625" style="11" customWidth="1"/>
    <col min="7172" max="7172" width="13.44140625" style="11" customWidth="1"/>
    <col min="7173" max="7173" width="12.109375" style="11" customWidth="1"/>
    <col min="7174" max="7174" width="11.44140625" style="11" customWidth="1"/>
    <col min="7175" max="7177" width="12.6640625" style="11" customWidth="1"/>
    <col min="7178" max="7178" width="6.6640625" style="11" customWidth="1"/>
    <col min="7179" max="7179" width="4.33203125" style="11" customWidth="1"/>
    <col min="7180" max="7183" width="10.6640625" style="11" customWidth="1"/>
    <col min="7184" max="7424" width="9" style="11"/>
    <col min="7425" max="7425" width="0" style="11" hidden="1" customWidth="1"/>
    <col min="7426" max="7426" width="9.109375" style="11" customWidth="1"/>
    <col min="7427" max="7427" width="7.44140625" style="11" customWidth="1"/>
    <col min="7428" max="7428" width="13.44140625" style="11" customWidth="1"/>
    <col min="7429" max="7429" width="12.109375" style="11" customWidth="1"/>
    <col min="7430" max="7430" width="11.44140625" style="11" customWidth="1"/>
    <col min="7431" max="7433" width="12.6640625" style="11" customWidth="1"/>
    <col min="7434" max="7434" width="6.6640625" style="11" customWidth="1"/>
    <col min="7435" max="7435" width="4.33203125" style="11" customWidth="1"/>
    <col min="7436" max="7439" width="10.6640625" style="11" customWidth="1"/>
    <col min="7440" max="7680" width="9" style="11"/>
    <col min="7681" max="7681" width="0" style="11" hidden="1" customWidth="1"/>
    <col min="7682" max="7682" width="9.109375" style="11" customWidth="1"/>
    <col min="7683" max="7683" width="7.44140625" style="11" customWidth="1"/>
    <col min="7684" max="7684" width="13.44140625" style="11" customWidth="1"/>
    <col min="7685" max="7685" width="12.109375" style="11" customWidth="1"/>
    <col min="7686" max="7686" width="11.44140625" style="11" customWidth="1"/>
    <col min="7687" max="7689" width="12.6640625" style="11" customWidth="1"/>
    <col min="7690" max="7690" width="6.6640625" style="11" customWidth="1"/>
    <col min="7691" max="7691" width="4.33203125" style="11" customWidth="1"/>
    <col min="7692" max="7695" width="10.6640625" style="11" customWidth="1"/>
    <col min="7696" max="7936" width="9" style="11"/>
    <col min="7937" max="7937" width="0" style="11" hidden="1" customWidth="1"/>
    <col min="7938" max="7938" width="9.109375" style="11" customWidth="1"/>
    <col min="7939" max="7939" width="7.44140625" style="11" customWidth="1"/>
    <col min="7940" max="7940" width="13.44140625" style="11" customWidth="1"/>
    <col min="7941" max="7941" width="12.109375" style="11" customWidth="1"/>
    <col min="7942" max="7942" width="11.44140625" style="11" customWidth="1"/>
    <col min="7943" max="7945" width="12.6640625" style="11" customWidth="1"/>
    <col min="7946" max="7946" width="6.6640625" style="11" customWidth="1"/>
    <col min="7947" max="7947" width="4.33203125" style="11" customWidth="1"/>
    <col min="7948" max="7951" width="10.6640625" style="11" customWidth="1"/>
    <col min="7952" max="8192" width="9" style="11"/>
    <col min="8193" max="8193" width="0" style="11" hidden="1" customWidth="1"/>
    <col min="8194" max="8194" width="9.109375" style="11" customWidth="1"/>
    <col min="8195" max="8195" width="7.44140625" style="11" customWidth="1"/>
    <col min="8196" max="8196" width="13.44140625" style="11" customWidth="1"/>
    <col min="8197" max="8197" width="12.109375" style="11" customWidth="1"/>
    <col min="8198" max="8198" width="11.44140625" style="11" customWidth="1"/>
    <col min="8199" max="8201" width="12.6640625" style="11" customWidth="1"/>
    <col min="8202" max="8202" width="6.6640625" style="11" customWidth="1"/>
    <col min="8203" max="8203" width="4.33203125" style="11" customWidth="1"/>
    <col min="8204" max="8207" width="10.6640625" style="11" customWidth="1"/>
    <col min="8208" max="8448" width="9" style="11"/>
    <col min="8449" max="8449" width="0" style="11" hidden="1" customWidth="1"/>
    <col min="8450" max="8450" width="9.109375" style="11" customWidth="1"/>
    <col min="8451" max="8451" width="7.44140625" style="11" customWidth="1"/>
    <col min="8452" max="8452" width="13.44140625" style="11" customWidth="1"/>
    <col min="8453" max="8453" width="12.109375" style="11" customWidth="1"/>
    <col min="8454" max="8454" width="11.44140625" style="11" customWidth="1"/>
    <col min="8455" max="8457" width="12.6640625" style="11" customWidth="1"/>
    <col min="8458" max="8458" width="6.6640625" style="11" customWidth="1"/>
    <col min="8459" max="8459" width="4.33203125" style="11" customWidth="1"/>
    <col min="8460" max="8463" width="10.6640625" style="11" customWidth="1"/>
    <col min="8464" max="8704" width="9" style="11"/>
    <col min="8705" max="8705" width="0" style="11" hidden="1" customWidth="1"/>
    <col min="8706" max="8706" width="9.109375" style="11" customWidth="1"/>
    <col min="8707" max="8707" width="7.44140625" style="11" customWidth="1"/>
    <col min="8708" max="8708" width="13.44140625" style="11" customWidth="1"/>
    <col min="8709" max="8709" width="12.109375" style="11" customWidth="1"/>
    <col min="8710" max="8710" width="11.44140625" style="11" customWidth="1"/>
    <col min="8711" max="8713" width="12.6640625" style="11" customWidth="1"/>
    <col min="8714" max="8714" width="6.6640625" style="11" customWidth="1"/>
    <col min="8715" max="8715" width="4.33203125" style="11" customWidth="1"/>
    <col min="8716" max="8719" width="10.6640625" style="11" customWidth="1"/>
    <col min="8720" max="8960" width="9" style="11"/>
    <col min="8961" max="8961" width="0" style="11" hidden="1" customWidth="1"/>
    <col min="8962" max="8962" width="9.109375" style="11" customWidth="1"/>
    <col min="8963" max="8963" width="7.44140625" style="11" customWidth="1"/>
    <col min="8964" max="8964" width="13.44140625" style="11" customWidth="1"/>
    <col min="8965" max="8965" width="12.109375" style="11" customWidth="1"/>
    <col min="8966" max="8966" width="11.44140625" style="11" customWidth="1"/>
    <col min="8967" max="8969" width="12.6640625" style="11" customWidth="1"/>
    <col min="8970" max="8970" width="6.6640625" style="11" customWidth="1"/>
    <col min="8971" max="8971" width="4.33203125" style="11" customWidth="1"/>
    <col min="8972" max="8975" width="10.6640625" style="11" customWidth="1"/>
    <col min="8976" max="9216" width="9" style="11"/>
    <col min="9217" max="9217" width="0" style="11" hidden="1" customWidth="1"/>
    <col min="9218" max="9218" width="9.109375" style="11" customWidth="1"/>
    <col min="9219" max="9219" width="7.44140625" style="11" customWidth="1"/>
    <col min="9220" max="9220" width="13.44140625" style="11" customWidth="1"/>
    <col min="9221" max="9221" width="12.109375" style="11" customWidth="1"/>
    <col min="9222" max="9222" width="11.44140625" style="11" customWidth="1"/>
    <col min="9223" max="9225" width="12.6640625" style="11" customWidth="1"/>
    <col min="9226" max="9226" width="6.6640625" style="11" customWidth="1"/>
    <col min="9227" max="9227" width="4.33203125" style="11" customWidth="1"/>
    <col min="9228" max="9231" width="10.6640625" style="11" customWidth="1"/>
    <col min="9232" max="9472" width="9" style="11"/>
    <col min="9473" max="9473" width="0" style="11" hidden="1" customWidth="1"/>
    <col min="9474" max="9474" width="9.109375" style="11" customWidth="1"/>
    <col min="9475" max="9475" width="7.44140625" style="11" customWidth="1"/>
    <col min="9476" max="9476" width="13.44140625" style="11" customWidth="1"/>
    <col min="9477" max="9477" width="12.109375" style="11" customWidth="1"/>
    <col min="9478" max="9478" width="11.44140625" style="11" customWidth="1"/>
    <col min="9479" max="9481" width="12.6640625" style="11" customWidth="1"/>
    <col min="9482" max="9482" width="6.6640625" style="11" customWidth="1"/>
    <col min="9483" max="9483" width="4.33203125" style="11" customWidth="1"/>
    <col min="9484" max="9487" width="10.6640625" style="11" customWidth="1"/>
    <col min="9488" max="9728" width="9" style="11"/>
    <col min="9729" max="9729" width="0" style="11" hidden="1" customWidth="1"/>
    <col min="9730" max="9730" width="9.109375" style="11" customWidth="1"/>
    <col min="9731" max="9731" width="7.44140625" style="11" customWidth="1"/>
    <col min="9732" max="9732" width="13.44140625" style="11" customWidth="1"/>
    <col min="9733" max="9733" width="12.109375" style="11" customWidth="1"/>
    <col min="9734" max="9734" width="11.44140625" style="11" customWidth="1"/>
    <col min="9735" max="9737" width="12.6640625" style="11" customWidth="1"/>
    <col min="9738" max="9738" width="6.6640625" style="11" customWidth="1"/>
    <col min="9739" max="9739" width="4.33203125" style="11" customWidth="1"/>
    <col min="9740" max="9743" width="10.6640625" style="11" customWidth="1"/>
    <col min="9744" max="9984" width="9" style="11"/>
    <col min="9985" max="9985" width="0" style="11" hidden="1" customWidth="1"/>
    <col min="9986" max="9986" width="9.109375" style="11" customWidth="1"/>
    <col min="9987" max="9987" width="7.44140625" style="11" customWidth="1"/>
    <col min="9988" max="9988" width="13.44140625" style="11" customWidth="1"/>
    <col min="9989" max="9989" width="12.109375" style="11" customWidth="1"/>
    <col min="9990" max="9990" width="11.44140625" style="11" customWidth="1"/>
    <col min="9991" max="9993" width="12.6640625" style="11" customWidth="1"/>
    <col min="9994" max="9994" width="6.6640625" style="11" customWidth="1"/>
    <col min="9995" max="9995" width="4.33203125" style="11" customWidth="1"/>
    <col min="9996" max="9999" width="10.6640625" style="11" customWidth="1"/>
    <col min="10000" max="10240" width="9" style="11"/>
    <col min="10241" max="10241" width="0" style="11" hidden="1" customWidth="1"/>
    <col min="10242" max="10242" width="9.109375" style="11" customWidth="1"/>
    <col min="10243" max="10243" width="7.44140625" style="11" customWidth="1"/>
    <col min="10244" max="10244" width="13.44140625" style="11" customWidth="1"/>
    <col min="10245" max="10245" width="12.109375" style="11" customWidth="1"/>
    <col min="10246" max="10246" width="11.44140625" style="11" customWidth="1"/>
    <col min="10247" max="10249" width="12.6640625" style="11" customWidth="1"/>
    <col min="10250" max="10250" width="6.6640625" style="11" customWidth="1"/>
    <col min="10251" max="10251" width="4.33203125" style="11" customWidth="1"/>
    <col min="10252" max="10255" width="10.6640625" style="11" customWidth="1"/>
    <col min="10256" max="10496" width="9" style="11"/>
    <col min="10497" max="10497" width="0" style="11" hidden="1" customWidth="1"/>
    <col min="10498" max="10498" width="9.109375" style="11" customWidth="1"/>
    <col min="10499" max="10499" width="7.44140625" style="11" customWidth="1"/>
    <col min="10500" max="10500" width="13.44140625" style="11" customWidth="1"/>
    <col min="10501" max="10501" width="12.109375" style="11" customWidth="1"/>
    <col min="10502" max="10502" width="11.44140625" style="11" customWidth="1"/>
    <col min="10503" max="10505" width="12.6640625" style="11" customWidth="1"/>
    <col min="10506" max="10506" width="6.6640625" style="11" customWidth="1"/>
    <col min="10507" max="10507" width="4.33203125" style="11" customWidth="1"/>
    <col min="10508" max="10511" width="10.6640625" style="11" customWidth="1"/>
    <col min="10512" max="10752" width="9" style="11"/>
    <col min="10753" max="10753" width="0" style="11" hidden="1" customWidth="1"/>
    <col min="10754" max="10754" width="9.109375" style="11" customWidth="1"/>
    <col min="10755" max="10755" width="7.44140625" style="11" customWidth="1"/>
    <col min="10756" max="10756" width="13.44140625" style="11" customWidth="1"/>
    <col min="10757" max="10757" width="12.109375" style="11" customWidth="1"/>
    <col min="10758" max="10758" width="11.44140625" style="11" customWidth="1"/>
    <col min="10759" max="10761" width="12.6640625" style="11" customWidth="1"/>
    <col min="10762" max="10762" width="6.6640625" style="11" customWidth="1"/>
    <col min="10763" max="10763" width="4.33203125" style="11" customWidth="1"/>
    <col min="10764" max="10767" width="10.6640625" style="11" customWidth="1"/>
    <col min="10768" max="11008" width="9" style="11"/>
    <col min="11009" max="11009" width="0" style="11" hidden="1" customWidth="1"/>
    <col min="11010" max="11010" width="9.109375" style="11" customWidth="1"/>
    <col min="11011" max="11011" width="7.44140625" style="11" customWidth="1"/>
    <col min="11012" max="11012" width="13.44140625" style="11" customWidth="1"/>
    <col min="11013" max="11013" width="12.109375" style="11" customWidth="1"/>
    <col min="11014" max="11014" width="11.44140625" style="11" customWidth="1"/>
    <col min="11015" max="11017" width="12.6640625" style="11" customWidth="1"/>
    <col min="11018" max="11018" width="6.6640625" style="11" customWidth="1"/>
    <col min="11019" max="11019" width="4.33203125" style="11" customWidth="1"/>
    <col min="11020" max="11023" width="10.6640625" style="11" customWidth="1"/>
    <col min="11024" max="11264" width="9" style="11"/>
    <col min="11265" max="11265" width="0" style="11" hidden="1" customWidth="1"/>
    <col min="11266" max="11266" width="9.109375" style="11" customWidth="1"/>
    <col min="11267" max="11267" width="7.44140625" style="11" customWidth="1"/>
    <col min="11268" max="11268" width="13.44140625" style="11" customWidth="1"/>
    <col min="11269" max="11269" width="12.109375" style="11" customWidth="1"/>
    <col min="11270" max="11270" width="11.44140625" style="11" customWidth="1"/>
    <col min="11271" max="11273" width="12.6640625" style="11" customWidth="1"/>
    <col min="11274" max="11274" width="6.6640625" style="11" customWidth="1"/>
    <col min="11275" max="11275" width="4.33203125" style="11" customWidth="1"/>
    <col min="11276" max="11279" width="10.6640625" style="11" customWidth="1"/>
    <col min="11280" max="11520" width="9" style="11"/>
    <col min="11521" max="11521" width="0" style="11" hidden="1" customWidth="1"/>
    <col min="11522" max="11522" width="9.109375" style="11" customWidth="1"/>
    <col min="11523" max="11523" width="7.44140625" style="11" customWidth="1"/>
    <col min="11524" max="11524" width="13.44140625" style="11" customWidth="1"/>
    <col min="11525" max="11525" width="12.109375" style="11" customWidth="1"/>
    <col min="11526" max="11526" width="11.44140625" style="11" customWidth="1"/>
    <col min="11527" max="11529" width="12.6640625" style="11" customWidth="1"/>
    <col min="11530" max="11530" width="6.6640625" style="11" customWidth="1"/>
    <col min="11531" max="11531" width="4.33203125" style="11" customWidth="1"/>
    <col min="11532" max="11535" width="10.6640625" style="11" customWidth="1"/>
    <col min="11536" max="11776" width="9" style="11"/>
    <col min="11777" max="11777" width="0" style="11" hidden="1" customWidth="1"/>
    <col min="11778" max="11778" width="9.109375" style="11" customWidth="1"/>
    <col min="11779" max="11779" width="7.44140625" style="11" customWidth="1"/>
    <col min="11780" max="11780" width="13.44140625" style="11" customWidth="1"/>
    <col min="11781" max="11781" width="12.109375" style="11" customWidth="1"/>
    <col min="11782" max="11782" width="11.44140625" style="11" customWidth="1"/>
    <col min="11783" max="11785" width="12.6640625" style="11" customWidth="1"/>
    <col min="11786" max="11786" width="6.6640625" style="11" customWidth="1"/>
    <col min="11787" max="11787" width="4.33203125" style="11" customWidth="1"/>
    <col min="11788" max="11791" width="10.6640625" style="11" customWidth="1"/>
    <col min="11792" max="12032" width="9" style="11"/>
    <col min="12033" max="12033" width="0" style="11" hidden="1" customWidth="1"/>
    <col min="12034" max="12034" width="9.109375" style="11" customWidth="1"/>
    <col min="12035" max="12035" width="7.44140625" style="11" customWidth="1"/>
    <col min="12036" max="12036" width="13.44140625" style="11" customWidth="1"/>
    <col min="12037" max="12037" width="12.109375" style="11" customWidth="1"/>
    <col min="12038" max="12038" width="11.44140625" style="11" customWidth="1"/>
    <col min="12039" max="12041" width="12.6640625" style="11" customWidth="1"/>
    <col min="12042" max="12042" width="6.6640625" style="11" customWidth="1"/>
    <col min="12043" max="12043" width="4.33203125" style="11" customWidth="1"/>
    <col min="12044" max="12047" width="10.6640625" style="11" customWidth="1"/>
    <col min="12048" max="12288" width="9" style="11"/>
    <col min="12289" max="12289" width="0" style="11" hidden="1" customWidth="1"/>
    <col min="12290" max="12290" width="9.109375" style="11" customWidth="1"/>
    <col min="12291" max="12291" width="7.44140625" style="11" customWidth="1"/>
    <col min="12292" max="12292" width="13.44140625" style="11" customWidth="1"/>
    <col min="12293" max="12293" width="12.109375" style="11" customWidth="1"/>
    <col min="12294" max="12294" width="11.44140625" style="11" customWidth="1"/>
    <col min="12295" max="12297" width="12.6640625" style="11" customWidth="1"/>
    <col min="12298" max="12298" width="6.6640625" style="11" customWidth="1"/>
    <col min="12299" max="12299" width="4.33203125" style="11" customWidth="1"/>
    <col min="12300" max="12303" width="10.6640625" style="11" customWidth="1"/>
    <col min="12304" max="12544" width="9" style="11"/>
    <col min="12545" max="12545" width="0" style="11" hidden="1" customWidth="1"/>
    <col min="12546" max="12546" width="9.109375" style="11" customWidth="1"/>
    <col min="12547" max="12547" width="7.44140625" style="11" customWidth="1"/>
    <col min="12548" max="12548" width="13.44140625" style="11" customWidth="1"/>
    <col min="12549" max="12549" width="12.109375" style="11" customWidth="1"/>
    <col min="12550" max="12550" width="11.44140625" style="11" customWidth="1"/>
    <col min="12551" max="12553" width="12.6640625" style="11" customWidth="1"/>
    <col min="12554" max="12554" width="6.6640625" style="11" customWidth="1"/>
    <col min="12555" max="12555" width="4.33203125" style="11" customWidth="1"/>
    <col min="12556" max="12559" width="10.6640625" style="11" customWidth="1"/>
    <col min="12560" max="12800" width="9" style="11"/>
    <col min="12801" max="12801" width="0" style="11" hidden="1" customWidth="1"/>
    <col min="12802" max="12802" width="9.109375" style="11" customWidth="1"/>
    <col min="12803" max="12803" width="7.44140625" style="11" customWidth="1"/>
    <col min="12804" max="12804" width="13.44140625" style="11" customWidth="1"/>
    <col min="12805" max="12805" width="12.109375" style="11" customWidth="1"/>
    <col min="12806" max="12806" width="11.44140625" style="11" customWidth="1"/>
    <col min="12807" max="12809" width="12.6640625" style="11" customWidth="1"/>
    <col min="12810" max="12810" width="6.6640625" style="11" customWidth="1"/>
    <col min="12811" max="12811" width="4.33203125" style="11" customWidth="1"/>
    <col min="12812" max="12815" width="10.6640625" style="11" customWidth="1"/>
    <col min="12816" max="13056" width="9" style="11"/>
    <col min="13057" max="13057" width="0" style="11" hidden="1" customWidth="1"/>
    <col min="13058" max="13058" width="9.109375" style="11" customWidth="1"/>
    <col min="13059" max="13059" width="7.44140625" style="11" customWidth="1"/>
    <col min="13060" max="13060" width="13.44140625" style="11" customWidth="1"/>
    <col min="13061" max="13061" width="12.109375" style="11" customWidth="1"/>
    <col min="13062" max="13062" width="11.44140625" style="11" customWidth="1"/>
    <col min="13063" max="13065" width="12.6640625" style="11" customWidth="1"/>
    <col min="13066" max="13066" width="6.6640625" style="11" customWidth="1"/>
    <col min="13067" max="13067" width="4.33203125" style="11" customWidth="1"/>
    <col min="13068" max="13071" width="10.6640625" style="11" customWidth="1"/>
    <col min="13072" max="13312" width="9" style="11"/>
    <col min="13313" max="13313" width="0" style="11" hidden="1" customWidth="1"/>
    <col min="13314" max="13314" width="9.109375" style="11" customWidth="1"/>
    <col min="13315" max="13315" width="7.44140625" style="11" customWidth="1"/>
    <col min="13316" max="13316" width="13.44140625" style="11" customWidth="1"/>
    <col min="13317" max="13317" width="12.109375" style="11" customWidth="1"/>
    <col min="13318" max="13318" width="11.44140625" style="11" customWidth="1"/>
    <col min="13319" max="13321" width="12.6640625" style="11" customWidth="1"/>
    <col min="13322" max="13322" width="6.6640625" style="11" customWidth="1"/>
    <col min="13323" max="13323" width="4.33203125" style="11" customWidth="1"/>
    <col min="13324" max="13327" width="10.6640625" style="11" customWidth="1"/>
    <col min="13328" max="13568" width="9" style="11"/>
    <col min="13569" max="13569" width="0" style="11" hidden="1" customWidth="1"/>
    <col min="13570" max="13570" width="9.109375" style="11" customWidth="1"/>
    <col min="13571" max="13571" width="7.44140625" style="11" customWidth="1"/>
    <col min="13572" max="13572" width="13.44140625" style="11" customWidth="1"/>
    <col min="13573" max="13573" width="12.109375" style="11" customWidth="1"/>
    <col min="13574" max="13574" width="11.44140625" style="11" customWidth="1"/>
    <col min="13575" max="13577" width="12.6640625" style="11" customWidth="1"/>
    <col min="13578" max="13578" width="6.6640625" style="11" customWidth="1"/>
    <col min="13579" max="13579" width="4.33203125" style="11" customWidth="1"/>
    <col min="13580" max="13583" width="10.6640625" style="11" customWidth="1"/>
    <col min="13584" max="13824" width="9" style="11"/>
    <col min="13825" max="13825" width="0" style="11" hidden="1" customWidth="1"/>
    <col min="13826" max="13826" width="9.109375" style="11" customWidth="1"/>
    <col min="13827" max="13827" width="7.44140625" style="11" customWidth="1"/>
    <col min="13828" max="13828" width="13.44140625" style="11" customWidth="1"/>
    <col min="13829" max="13829" width="12.109375" style="11" customWidth="1"/>
    <col min="13830" max="13830" width="11.44140625" style="11" customWidth="1"/>
    <col min="13831" max="13833" width="12.6640625" style="11" customWidth="1"/>
    <col min="13834" max="13834" width="6.6640625" style="11" customWidth="1"/>
    <col min="13835" max="13835" width="4.33203125" style="11" customWidth="1"/>
    <col min="13836" max="13839" width="10.6640625" style="11" customWidth="1"/>
    <col min="13840" max="14080" width="9" style="11"/>
    <col min="14081" max="14081" width="0" style="11" hidden="1" customWidth="1"/>
    <col min="14082" max="14082" width="9.109375" style="11" customWidth="1"/>
    <col min="14083" max="14083" width="7.44140625" style="11" customWidth="1"/>
    <col min="14084" max="14084" width="13.44140625" style="11" customWidth="1"/>
    <col min="14085" max="14085" width="12.109375" style="11" customWidth="1"/>
    <col min="14086" max="14086" width="11.44140625" style="11" customWidth="1"/>
    <col min="14087" max="14089" width="12.6640625" style="11" customWidth="1"/>
    <col min="14090" max="14090" width="6.6640625" style="11" customWidth="1"/>
    <col min="14091" max="14091" width="4.33203125" style="11" customWidth="1"/>
    <col min="14092" max="14095" width="10.6640625" style="11" customWidth="1"/>
    <col min="14096" max="14336" width="9" style="11"/>
    <col min="14337" max="14337" width="0" style="11" hidden="1" customWidth="1"/>
    <col min="14338" max="14338" width="9.109375" style="11" customWidth="1"/>
    <col min="14339" max="14339" width="7.44140625" style="11" customWidth="1"/>
    <col min="14340" max="14340" width="13.44140625" style="11" customWidth="1"/>
    <col min="14341" max="14341" width="12.109375" style="11" customWidth="1"/>
    <col min="14342" max="14342" width="11.44140625" style="11" customWidth="1"/>
    <col min="14343" max="14345" width="12.6640625" style="11" customWidth="1"/>
    <col min="14346" max="14346" width="6.6640625" style="11" customWidth="1"/>
    <col min="14347" max="14347" width="4.33203125" style="11" customWidth="1"/>
    <col min="14348" max="14351" width="10.6640625" style="11" customWidth="1"/>
    <col min="14352" max="14592" width="9" style="11"/>
    <col min="14593" max="14593" width="0" style="11" hidden="1" customWidth="1"/>
    <col min="14594" max="14594" width="9.109375" style="11" customWidth="1"/>
    <col min="14595" max="14595" width="7.44140625" style="11" customWidth="1"/>
    <col min="14596" max="14596" width="13.44140625" style="11" customWidth="1"/>
    <col min="14597" max="14597" width="12.109375" style="11" customWidth="1"/>
    <col min="14598" max="14598" width="11.44140625" style="11" customWidth="1"/>
    <col min="14599" max="14601" width="12.6640625" style="11" customWidth="1"/>
    <col min="14602" max="14602" width="6.6640625" style="11" customWidth="1"/>
    <col min="14603" max="14603" width="4.33203125" style="11" customWidth="1"/>
    <col min="14604" max="14607" width="10.6640625" style="11" customWidth="1"/>
    <col min="14608" max="14848" width="9" style="11"/>
    <col min="14849" max="14849" width="0" style="11" hidden="1" customWidth="1"/>
    <col min="14850" max="14850" width="9.109375" style="11" customWidth="1"/>
    <col min="14851" max="14851" width="7.44140625" style="11" customWidth="1"/>
    <col min="14852" max="14852" width="13.44140625" style="11" customWidth="1"/>
    <col min="14853" max="14853" width="12.109375" style="11" customWidth="1"/>
    <col min="14854" max="14854" width="11.44140625" style="11" customWidth="1"/>
    <col min="14855" max="14857" width="12.6640625" style="11" customWidth="1"/>
    <col min="14858" max="14858" width="6.6640625" style="11" customWidth="1"/>
    <col min="14859" max="14859" width="4.33203125" style="11" customWidth="1"/>
    <col min="14860" max="14863" width="10.6640625" style="11" customWidth="1"/>
    <col min="14864" max="15104" width="9" style="11"/>
    <col min="15105" max="15105" width="0" style="11" hidden="1" customWidth="1"/>
    <col min="15106" max="15106" width="9.109375" style="11" customWidth="1"/>
    <col min="15107" max="15107" width="7.44140625" style="11" customWidth="1"/>
    <col min="15108" max="15108" width="13.44140625" style="11" customWidth="1"/>
    <col min="15109" max="15109" width="12.109375" style="11" customWidth="1"/>
    <col min="15110" max="15110" width="11.44140625" style="11" customWidth="1"/>
    <col min="15111" max="15113" width="12.6640625" style="11" customWidth="1"/>
    <col min="15114" max="15114" width="6.6640625" style="11" customWidth="1"/>
    <col min="15115" max="15115" width="4.33203125" style="11" customWidth="1"/>
    <col min="15116" max="15119" width="10.6640625" style="11" customWidth="1"/>
    <col min="15120" max="15360" width="9" style="11"/>
    <col min="15361" max="15361" width="0" style="11" hidden="1" customWidth="1"/>
    <col min="15362" max="15362" width="9.109375" style="11" customWidth="1"/>
    <col min="15363" max="15363" width="7.44140625" style="11" customWidth="1"/>
    <col min="15364" max="15364" width="13.44140625" style="11" customWidth="1"/>
    <col min="15365" max="15365" width="12.109375" style="11" customWidth="1"/>
    <col min="15366" max="15366" width="11.44140625" style="11" customWidth="1"/>
    <col min="15367" max="15369" width="12.6640625" style="11" customWidth="1"/>
    <col min="15370" max="15370" width="6.6640625" style="11" customWidth="1"/>
    <col min="15371" max="15371" width="4.33203125" style="11" customWidth="1"/>
    <col min="15372" max="15375" width="10.6640625" style="11" customWidth="1"/>
    <col min="15376" max="15616" width="9" style="11"/>
    <col min="15617" max="15617" width="0" style="11" hidden="1" customWidth="1"/>
    <col min="15618" max="15618" width="9.109375" style="11" customWidth="1"/>
    <col min="15619" max="15619" width="7.44140625" style="11" customWidth="1"/>
    <col min="15620" max="15620" width="13.44140625" style="11" customWidth="1"/>
    <col min="15621" max="15621" width="12.109375" style="11" customWidth="1"/>
    <col min="15622" max="15622" width="11.44140625" style="11" customWidth="1"/>
    <col min="15623" max="15625" width="12.6640625" style="11" customWidth="1"/>
    <col min="15626" max="15626" width="6.6640625" style="11" customWidth="1"/>
    <col min="15627" max="15627" width="4.33203125" style="11" customWidth="1"/>
    <col min="15628" max="15631" width="10.6640625" style="11" customWidth="1"/>
    <col min="15632" max="15872" width="9" style="11"/>
    <col min="15873" max="15873" width="0" style="11" hidden="1" customWidth="1"/>
    <col min="15874" max="15874" width="9.109375" style="11" customWidth="1"/>
    <col min="15875" max="15875" width="7.44140625" style="11" customWidth="1"/>
    <col min="15876" max="15876" width="13.44140625" style="11" customWidth="1"/>
    <col min="15877" max="15877" width="12.109375" style="11" customWidth="1"/>
    <col min="15878" max="15878" width="11.44140625" style="11" customWidth="1"/>
    <col min="15879" max="15881" width="12.6640625" style="11" customWidth="1"/>
    <col min="15882" max="15882" width="6.6640625" style="11" customWidth="1"/>
    <col min="15883" max="15883" width="4.33203125" style="11" customWidth="1"/>
    <col min="15884" max="15887" width="10.6640625" style="11" customWidth="1"/>
    <col min="15888" max="16128" width="9" style="11"/>
    <col min="16129" max="16129" width="0" style="11" hidden="1" customWidth="1"/>
    <col min="16130" max="16130" width="9.109375" style="11" customWidth="1"/>
    <col min="16131" max="16131" width="7.44140625" style="11" customWidth="1"/>
    <col min="16132" max="16132" width="13.44140625" style="11" customWidth="1"/>
    <col min="16133" max="16133" width="12.109375" style="11" customWidth="1"/>
    <col min="16134" max="16134" width="11.44140625" style="11" customWidth="1"/>
    <col min="16135" max="16137" width="12.6640625" style="11" customWidth="1"/>
    <col min="16138" max="16138" width="6.6640625" style="11" customWidth="1"/>
    <col min="16139" max="16139" width="4.33203125" style="11" customWidth="1"/>
    <col min="16140" max="16143" width="10.6640625" style="11" customWidth="1"/>
    <col min="16144" max="16384" width="9" style="11"/>
  </cols>
  <sheetData>
    <row r="1" spans="1:15" ht="33.75" customHeight="1">
      <c r="A1" s="12" t="s">
        <v>2</v>
      </c>
      <c r="B1" s="206" t="s">
        <v>284</v>
      </c>
      <c r="C1" s="207"/>
      <c r="D1" s="207"/>
      <c r="E1" s="207"/>
      <c r="F1" s="207"/>
      <c r="G1" s="207"/>
      <c r="H1" s="207"/>
      <c r="I1" s="207"/>
      <c r="J1" s="208"/>
    </row>
    <row r="2" spans="1:15" s="187" customFormat="1" ht="23.25" customHeight="1">
      <c r="A2" s="195"/>
      <c r="B2" s="199" t="s">
        <v>84</v>
      </c>
      <c r="C2" s="200"/>
      <c r="D2" s="201"/>
      <c r="E2" s="201" t="s">
        <v>85</v>
      </c>
      <c r="F2" s="202"/>
      <c r="G2" s="203"/>
      <c r="H2" s="202"/>
      <c r="I2" s="203"/>
      <c r="J2" s="204"/>
      <c r="O2" s="205"/>
    </row>
    <row r="3" spans="1:15" ht="23.25" hidden="1" customHeight="1">
      <c r="A3" s="13"/>
      <c r="B3" s="15" t="s">
        <v>3</v>
      </c>
      <c r="C3" s="14"/>
      <c r="D3" s="16"/>
      <c r="E3" s="16"/>
      <c r="F3" s="17"/>
      <c r="G3" s="17"/>
      <c r="H3" s="14"/>
      <c r="I3" s="18"/>
      <c r="J3" s="19"/>
    </row>
    <row r="4" spans="1:15" ht="23.25" hidden="1" customHeight="1">
      <c r="A4" s="13"/>
      <c r="B4" s="20" t="s">
        <v>4</v>
      </c>
      <c r="C4" s="21"/>
      <c r="D4" s="22"/>
      <c r="E4" s="22"/>
      <c r="F4" s="23"/>
      <c r="G4" s="24"/>
      <c r="H4" s="23"/>
      <c r="I4" s="24"/>
      <c r="J4" s="25"/>
    </row>
    <row r="5" spans="1:15" ht="24" customHeight="1">
      <c r="A5" s="13"/>
      <c r="B5" s="26" t="s">
        <v>5</v>
      </c>
      <c r="C5" s="27"/>
      <c r="D5" s="28"/>
      <c r="E5" s="29"/>
      <c r="F5" s="29"/>
      <c r="G5" s="29"/>
      <c r="H5" s="30" t="s">
        <v>86</v>
      </c>
      <c r="I5" s="28"/>
      <c r="J5" s="31"/>
    </row>
    <row r="6" spans="1:15" ht="15.75" customHeight="1">
      <c r="A6" s="13"/>
      <c r="B6" s="32"/>
      <c r="C6" s="29"/>
      <c r="D6" s="28"/>
      <c r="E6" s="29"/>
      <c r="F6" s="29"/>
      <c r="G6" s="29"/>
      <c r="H6" s="30" t="s">
        <v>6</v>
      </c>
      <c r="I6" s="28"/>
      <c r="J6" s="31"/>
    </row>
    <row r="7" spans="1:15" ht="15.75" customHeight="1">
      <c r="A7" s="13"/>
      <c r="B7" s="33"/>
      <c r="C7" s="34"/>
      <c r="D7" s="35"/>
      <c r="E7" s="36"/>
      <c r="F7" s="36"/>
      <c r="G7" s="36"/>
      <c r="H7" s="37"/>
      <c r="I7" s="36"/>
      <c r="J7" s="38"/>
    </row>
    <row r="8" spans="1:15" ht="24" hidden="1" customHeight="1">
      <c r="A8" s="13"/>
      <c r="B8" s="26" t="s">
        <v>7</v>
      </c>
      <c r="C8" s="27"/>
      <c r="D8" s="39"/>
      <c r="E8" s="27"/>
      <c r="F8" s="27"/>
      <c r="G8" s="40"/>
      <c r="H8" s="30" t="s">
        <v>86</v>
      </c>
      <c r="I8" s="41"/>
      <c r="J8" s="31"/>
    </row>
    <row r="9" spans="1:15" ht="15.75" hidden="1" customHeight="1">
      <c r="A9" s="13"/>
      <c r="B9" s="13"/>
      <c r="C9" s="27"/>
      <c r="D9" s="39"/>
      <c r="E9" s="27"/>
      <c r="F9" s="27"/>
      <c r="G9" s="40"/>
      <c r="H9" s="30" t="s">
        <v>6</v>
      </c>
      <c r="I9" s="41"/>
      <c r="J9" s="31"/>
    </row>
    <row r="10" spans="1:15" ht="15.75" hidden="1" customHeight="1">
      <c r="A10" s="13"/>
      <c r="B10" s="42"/>
      <c r="C10" s="43"/>
      <c r="D10" s="44"/>
      <c r="E10" s="45"/>
      <c r="F10" s="45"/>
      <c r="G10" s="46"/>
      <c r="H10" s="46"/>
      <c r="I10" s="47"/>
      <c r="J10" s="38"/>
    </row>
    <row r="11" spans="1:15" ht="24" customHeight="1">
      <c r="A11" s="13"/>
      <c r="B11" s="26" t="s">
        <v>8</v>
      </c>
      <c r="C11" s="27"/>
      <c r="D11" s="209"/>
      <c r="E11" s="209"/>
      <c r="F11" s="209"/>
      <c r="G11" s="209"/>
      <c r="H11" s="30" t="s">
        <v>86</v>
      </c>
      <c r="I11" s="28"/>
      <c r="J11" s="31"/>
    </row>
    <row r="12" spans="1:15" ht="15.75" customHeight="1">
      <c r="A12" s="13"/>
      <c r="B12" s="32"/>
      <c r="C12" s="29"/>
      <c r="D12" s="210"/>
      <c r="E12" s="210"/>
      <c r="F12" s="210"/>
      <c r="G12" s="210"/>
      <c r="H12" s="30" t="s">
        <v>6</v>
      </c>
      <c r="I12" s="28"/>
      <c r="J12" s="31"/>
    </row>
    <row r="13" spans="1:15" ht="15.75" customHeight="1">
      <c r="A13" s="13"/>
      <c r="B13" s="33"/>
      <c r="C13" s="34"/>
      <c r="D13" s="211"/>
      <c r="E13" s="211"/>
      <c r="F13" s="211"/>
      <c r="G13" s="211"/>
      <c r="H13" s="48"/>
      <c r="I13" s="36"/>
      <c r="J13" s="38"/>
    </row>
    <row r="14" spans="1:15" ht="24" customHeight="1">
      <c r="A14" s="13"/>
      <c r="B14" s="49" t="s">
        <v>9</v>
      </c>
      <c r="C14" s="50"/>
      <c r="D14" s="51"/>
      <c r="E14" s="52"/>
      <c r="F14" s="52"/>
      <c r="G14" s="52"/>
      <c r="H14" s="53"/>
      <c r="I14" s="52"/>
      <c r="J14" s="54"/>
    </row>
    <row r="15" spans="1:15" ht="32.25" customHeight="1">
      <c r="A15" s="13"/>
      <c r="B15" s="42" t="s">
        <v>10</v>
      </c>
      <c r="C15" s="55"/>
      <c r="D15" s="46"/>
      <c r="E15" s="212"/>
      <c r="F15" s="212"/>
      <c r="G15" s="213"/>
      <c r="H15" s="213"/>
      <c r="I15" s="213" t="s">
        <v>11</v>
      </c>
      <c r="J15" s="214"/>
    </row>
    <row r="16" spans="1:15" ht="23.25" customHeight="1">
      <c r="A16" s="56" t="s">
        <v>12</v>
      </c>
      <c r="B16" s="57" t="s">
        <v>12</v>
      </c>
      <c r="C16" s="58"/>
      <c r="D16" s="59"/>
      <c r="E16" s="215"/>
      <c r="F16" s="216"/>
      <c r="G16" s="215"/>
      <c r="H16" s="216"/>
      <c r="I16" s="215">
        <f>'ZTI - Položky'!G8+'ZTI - Položky'!G16</f>
        <v>0</v>
      </c>
      <c r="J16" s="217"/>
    </row>
    <row r="17" spans="1:10" ht="23.25" customHeight="1">
      <c r="A17" s="56" t="s">
        <v>13</v>
      </c>
      <c r="B17" s="57" t="s">
        <v>13</v>
      </c>
      <c r="C17" s="58"/>
      <c r="D17" s="59"/>
      <c r="E17" s="215"/>
      <c r="F17" s="216"/>
      <c r="G17" s="215"/>
      <c r="H17" s="216"/>
      <c r="I17" s="215">
        <f>'ZTI - Položky'!G18+'ZTI - Položky'!G56+'ZTI - Položky'!G105+'ZTI - Položky'!G134</f>
        <v>0</v>
      </c>
      <c r="J17" s="217"/>
    </row>
    <row r="18" spans="1:10" ht="23.25" customHeight="1">
      <c r="A18" s="56" t="s">
        <v>14</v>
      </c>
      <c r="B18" s="57" t="s">
        <v>14</v>
      </c>
      <c r="C18" s="58"/>
      <c r="D18" s="59"/>
      <c r="E18" s="215"/>
      <c r="F18" s="216"/>
      <c r="G18" s="215"/>
      <c r="H18" s="216"/>
      <c r="I18" s="215">
        <v>0</v>
      </c>
      <c r="J18" s="217"/>
    </row>
    <row r="19" spans="1:10" ht="23.25" customHeight="1">
      <c r="A19" s="56" t="s">
        <v>15</v>
      </c>
      <c r="B19" s="57" t="s">
        <v>16</v>
      </c>
      <c r="C19" s="58"/>
      <c r="D19" s="59"/>
      <c r="E19" s="215"/>
      <c r="F19" s="216"/>
      <c r="G19" s="215"/>
      <c r="H19" s="216"/>
      <c r="I19" s="215">
        <v>0</v>
      </c>
      <c r="J19" s="217"/>
    </row>
    <row r="20" spans="1:10" ht="23.25" customHeight="1">
      <c r="A20" s="56" t="s">
        <v>17</v>
      </c>
      <c r="B20" s="57" t="s">
        <v>18</v>
      </c>
      <c r="C20" s="58"/>
      <c r="D20" s="59"/>
      <c r="E20" s="215"/>
      <c r="F20" s="216"/>
      <c r="G20" s="215"/>
      <c r="H20" s="216"/>
      <c r="I20" s="215">
        <v>0</v>
      </c>
      <c r="J20" s="217"/>
    </row>
    <row r="21" spans="1:10" ht="23.25" customHeight="1">
      <c r="A21" s="13"/>
      <c r="B21" s="60" t="s">
        <v>11</v>
      </c>
      <c r="C21" s="61"/>
      <c r="D21" s="62"/>
      <c r="E21" s="218"/>
      <c r="F21" s="219"/>
      <c r="G21" s="218"/>
      <c r="H21" s="219"/>
      <c r="I21" s="218">
        <f>SUM(I16:J20)</f>
        <v>0</v>
      </c>
      <c r="J21" s="220"/>
    </row>
    <row r="22" spans="1:10" ht="33" customHeight="1">
      <c r="A22" s="13"/>
      <c r="B22" s="63" t="s">
        <v>19</v>
      </c>
      <c r="C22" s="58"/>
      <c r="D22" s="59"/>
      <c r="E22" s="64"/>
      <c r="F22" s="65"/>
      <c r="G22" s="66"/>
      <c r="H22" s="66"/>
      <c r="I22" s="66"/>
      <c r="J22" s="67"/>
    </row>
    <row r="23" spans="1:10" ht="23.25" customHeight="1">
      <c r="A23" s="13"/>
      <c r="B23" s="68" t="s">
        <v>20</v>
      </c>
      <c r="C23" s="58"/>
      <c r="D23" s="59"/>
      <c r="E23" s="69">
        <v>15</v>
      </c>
      <c r="F23" s="65" t="s">
        <v>21</v>
      </c>
      <c r="G23" s="224">
        <f>I21</f>
        <v>0</v>
      </c>
      <c r="H23" s="225"/>
      <c r="I23" s="225"/>
      <c r="J23" s="67" t="str">
        <f t="shared" ref="J23:J28" si="0">Mena</f>
        <v>CZK</v>
      </c>
    </row>
    <row r="24" spans="1:10" ht="23.25" customHeight="1">
      <c r="A24" s="13"/>
      <c r="B24" s="68" t="s">
        <v>22</v>
      </c>
      <c r="C24" s="58"/>
      <c r="D24" s="59"/>
      <c r="E24" s="69">
        <f>SazbaDPH1</f>
        <v>15</v>
      </c>
      <c r="F24" s="65" t="s">
        <v>21</v>
      </c>
      <c r="G24" s="226">
        <f>ZakladDPHSni*0.15</f>
        <v>0</v>
      </c>
      <c r="H24" s="227"/>
      <c r="I24" s="227"/>
      <c r="J24" s="67" t="str">
        <f t="shared" si="0"/>
        <v>CZK</v>
      </c>
    </row>
    <row r="25" spans="1:10" ht="23.25" customHeight="1">
      <c r="A25" s="13"/>
      <c r="B25" s="68" t="s">
        <v>23</v>
      </c>
      <c r="C25" s="58"/>
      <c r="D25" s="59"/>
      <c r="E25" s="69">
        <v>21</v>
      </c>
      <c r="F25" s="65" t="s">
        <v>21</v>
      </c>
      <c r="G25" s="224">
        <v>0</v>
      </c>
      <c r="H25" s="225"/>
      <c r="I25" s="225"/>
      <c r="J25" s="67" t="str">
        <f t="shared" si="0"/>
        <v>CZK</v>
      </c>
    </row>
    <row r="26" spans="1:10" ht="23.25" customHeight="1">
      <c r="A26" s="13"/>
      <c r="B26" s="70" t="s">
        <v>24</v>
      </c>
      <c r="C26" s="71"/>
      <c r="D26" s="72"/>
      <c r="E26" s="73">
        <f>SazbaDPH2</f>
        <v>21</v>
      </c>
      <c r="F26" s="74" t="s">
        <v>21</v>
      </c>
      <c r="G26" s="228">
        <v>0</v>
      </c>
      <c r="H26" s="229"/>
      <c r="I26" s="229"/>
      <c r="J26" s="75" t="str">
        <f t="shared" si="0"/>
        <v>CZK</v>
      </c>
    </row>
    <row r="27" spans="1:10" ht="23.25" customHeight="1" thickBot="1">
      <c r="A27" s="13"/>
      <c r="B27" s="76" t="s">
        <v>25</v>
      </c>
      <c r="C27" s="77"/>
      <c r="D27" s="78"/>
      <c r="E27" s="77"/>
      <c r="F27" s="79"/>
      <c r="G27" s="230">
        <v>0</v>
      </c>
      <c r="H27" s="230"/>
      <c r="I27" s="230"/>
      <c r="J27" s="80" t="str">
        <f t="shared" si="0"/>
        <v>CZK</v>
      </c>
    </row>
    <row r="28" spans="1:10" ht="27.75" hidden="1" customHeight="1" thickBot="1">
      <c r="A28" s="13"/>
      <c r="B28" s="81" t="s">
        <v>26</v>
      </c>
      <c r="C28" s="82"/>
      <c r="D28" s="82"/>
      <c r="E28" s="83"/>
      <c r="F28" s="84"/>
      <c r="G28" s="231">
        <v>6111815.2199999997</v>
      </c>
      <c r="H28" s="232"/>
      <c r="I28" s="232"/>
      <c r="J28" s="85" t="str">
        <f t="shared" si="0"/>
        <v>CZK</v>
      </c>
    </row>
    <row r="29" spans="1:10" s="187" customFormat="1" ht="27.75" customHeight="1" thickBot="1">
      <c r="A29" s="195"/>
      <c r="B29" s="196" t="s">
        <v>27</v>
      </c>
      <c r="C29" s="197"/>
      <c r="D29" s="197"/>
      <c r="E29" s="197"/>
      <c r="F29" s="197"/>
      <c r="G29" s="233">
        <f>ZakladDPHSni+DPHSni+Zaokrouhleni</f>
        <v>0</v>
      </c>
      <c r="H29" s="233"/>
      <c r="I29" s="233"/>
      <c r="J29" s="198" t="s">
        <v>28</v>
      </c>
    </row>
    <row r="30" spans="1:10" ht="12.75" customHeight="1">
      <c r="A30" s="13"/>
      <c r="B30" s="13"/>
      <c r="C30" s="27"/>
      <c r="D30" s="27"/>
      <c r="E30" s="27"/>
      <c r="F30" s="27"/>
      <c r="G30" s="40"/>
      <c r="H30" s="27"/>
      <c r="I30" s="40"/>
      <c r="J30" s="86"/>
    </row>
    <row r="31" spans="1:10" ht="30" customHeight="1">
      <c r="A31" s="13"/>
      <c r="B31" s="13"/>
      <c r="C31" s="27"/>
      <c r="D31" s="27"/>
      <c r="E31" s="27"/>
      <c r="F31" s="27"/>
      <c r="G31" s="40"/>
      <c r="H31" s="27"/>
      <c r="I31" s="40"/>
      <c r="J31" s="86"/>
    </row>
    <row r="32" spans="1:10" ht="18.75" customHeight="1">
      <c r="A32" s="13"/>
      <c r="B32" s="87"/>
      <c r="C32" s="88" t="s">
        <v>29</v>
      </c>
      <c r="D32" s="89"/>
      <c r="E32" s="89"/>
      <c r="F32" s="88" t="s">
        <v>30</v>
      </c>
      <c r="G32" s="89"/>
      <c r="H32" s="90"/>
      <c r="I32" s="89"/>
      <c r="J32" s="86"/>
    </row>
    <row r="33" spans="1:10" ht="47.25" customHeight="1">
      <c r="A33" s="13"/>
      <c r="B33" s="13"/>
      <c r="C33" s="27"/>
      <c r="D33" s="27"/>
      <c r="E33" s="27"/>
      <c r="F33" s="27"/>
      <c r="G33" s="40"/>
      <c r="H33" s="27"/>
      <c r="I33" s="40"/>
      <c r="J33" s="86"/>
    </row>
    <row r="34" spans="1:10" s="10" customFormat="1" ht="18.75" customHeight="1">
      <c r="A34" s="91"/>
      <c r="B34" s="91"/>
      <c r="C34" s="92"/>
      <c r="D34" s="93"/>
      <c r="E34" s="93"/>
      <c r="F34" s="92"/>
      <c r="G34" s="94"/>
      <c r="H34" s="93"/>
      <c r="I34" s="94"/>
      <c r="J34" s="95"/>
    </row>
    <row r="35" spans="1:10" ht="12.75" customHeight="1">
      <c r="A35" s="13"/>
      <c r="B35" s="13"/>
      <c r="C35" s="27"/>
      <c r="D35" s="234" t="s">
        <v>31</v>
      </c>
      <c r="E35" s="234"/>
      <c r="F35" s="27"/>
      <c r="G35" s="40"/>
      <c r="H35" s="96" t="s">
        <v>32</v>
      </c>
      <c r="I35" s="40"/>
      <c r="J35" s="86"/>
    </row>
    <row r="36" spans="1:10" ht="13.5" customHeight="1" thickBot="1">
      <c r="A36" s="97"/>
      <c r="B36" s="97"/>
      <c r="C36" s="98"/>
      <c r="D36" s="98"/>
      <c r="E36" s="98"/>
      <c r="F36" s="98"/>
      <c r="G36" s="99"/>
      <c r="H36" s="98"/>
      <c r="I36" s="99"/>
      <c r="J36" s="100"/>
    </row>
    <row r="37" spans="1:10" ht="27" hidden="1" customHeight="1">
      <c r="B37" s="101" t="s">
        <v>33</v>
      </c>
      <c r="C37" s="102"/>
      <c r="D37" s="102"/>
      <c r="E37" s="102"/>
      <c r="F37" s="103"/>
      <c r="G37" s="103"/>
      <c r="H37" s="103"/>
      <c r="I37" s="103"/>
      <c r="J37" s="102"/>
    </row>
    <row r="38" spans="1:10" ht="25.5" hidden="1" customHeight="1">
      <c r="A38" s="104" t="s">
        <v>34</v>
      </c>
      <c r="B38" s="105" t="s">
        <v>35</v>
      </c>
      <c r="C38" s="106" t="s">
        <v>36</v>
      </c>
      <c r="D38" s="107"/>
      <c r="E38" s="107"/>
      <c r="F38" s="108" t="str">
        <f>B23</f>
        <v>Základ pro sníženou DPH</v>
      </c>
      <c r="G38" s="108" t="str">
        <f>B25</f>
        <v>Základ pro základní DPH</v>
      </c>
      <c r="H38" s="109" t="s">
        <v>37</v>
      </c>
      <c r="I38" s="109" t="s">
        <v>38</v>
      </c>
      <c r="J38" s="110" t="s">
        <v>21</v>
      </c>
    </row>
    <row r="39" spans="1:10" ht="25.5" hidden="1" customHeight="1">
      <c r="A39" s="104">
        <v>1</v>
      </c>
      <c r="B39" s="111"/>
      <c r="C39" s="235"/>
      <c r="D39" s="236"/>
      <c r="E39" s="236"/>
      <c r="F39" s="112">
        <v>6111815.2199999997</v>
      </c>
      <c r="G39" s="113">
        <v>0</v>
      </c>
      <c r="H39" s="114">
        <v>916772</v>
      </c>
      <c r="I39" s="114">
        <v>7028587.2199999997</v>
      </c>
      <c r="J39" s="115">
        <f>IF(CenaCelkemVypocet=0,"",I39/CenaCelkemVypocet*100)</f>
        <v>100</v>
      </c>
    </row>
    <row r="40" spans="1:10" ht="25.5" hidden="1" customHeight="1">
      <c r="A40" s="104"/>
      <c r="B40" s="237" t="s">
        <v>39</v>
      </c>
      <c r="C40" s="238"/>
      <c r="D40" s="238"/>
      <c r="E40" s="239"/>
      <c r="F40" s="116">
        <f>SUMIF(A39:A39,"=1",F39:F39)</f>
        <v>6111815.2199999997</v>
      </c>
      <c r="G40" s="117">
        <f>SUMIF(A39:A39,"=1",G39:G39)</f>
        <v>0</v>
      </c>
      <c r="H40" s="117">
        <f>SUMIF(A39:A39,"=1",H39:H39)</f>
        <v>916772</v>
      </c>
      <c r="I40" s="117">
        <f>SUMIF(A39:A39,"=1",I39:I39)</f>
        <v>7028587.2199999997</v>
      </c>
      <c r="J40" s="118">
        <f>SUMIF(A39:A39,"=1",J39:J39)</f>
        <v>100</v>
      </c>
    </row>
    <row r="44" spans="1:10" ht="15.6">
      <c r="B44" s="120" t="s">
        <v>40</v>
      </c>
    </row>
    <row r="46" spans="1:10" ht="25.5" customHeight="1">
      <c r="A46" s="121"/>
      <c r="B46" s="122" t="s">
        <v>35</v>
      </c>
      <c r="C46" s="122" t="s">
        <v>36</v>
      </c>
      <c r="D46" s="123"/>
      <c r="E46" s="123"/>
      <c r="F46" s="124" t="s">
        <v>41</v>
      </c>
      <c r="G46" s="124"/>
      <c r="H46" s="124"/>
      <c r="I46" s="240" t="s">
        <v>11</v>
      </c>
      <c r="J46" s="240"/>
    </row>
    <row r="47" spans="1:10" ht="25.5" customHeight="1">
      <c r="A47" s="125"/>
      <c r="B47" s="126" t="s">
        <v>87</v>
      </c>
      <c r="C47" s="221" t="s">
        <v>76</v>
      </c>
      <c r="D47" s="222"/>
      <c r="E47" s="222"/>
      <c r="F47" s="127" t="s">
        <v>12</v>
      </c>
      <c r="G47" s="128"/>
      <c r="H47" s="128"/>
      <c r="I47" s="223">
        <f>'ZTI - Položky'!G8</f>
        <v>0</v>
      </c>
      <c r="J47" s="223"/>
    </row>
    <row r="48" spans="1:10" ht="25.5" customHeight="1">
      <c r="A48" s="125"/>
      <c r="B48" s="129" t="s">
        <v>77</v>
      </c>
      <c r="C48" s="243" t="s">
        <v>88</v>
      </c>
      <c r="D48" s="244"/>
      <c r="E48" s="244"/>
      <c r="F48" s="130" t="s">
        <v>12</v>
      </c>
      <c r="G48" s="131"/>
      <c r="H48" s="131"/>
      <c r="I48" s="245">
        <f>'ZTI - Položky'!G16</f>
        <v>0</v>
      </c>
      <c r="J48" s="245"/>
    </row>
    <row r="49" spans="1:10" ht="25.5" customHeight="1">
      <c r="A49" s="125"/>
      <c r="B49" s="129" t="s">
        <v>89</v>
      </c>
      <c r="C49" s="243" t="s">
        <v>90</v>
      </c>
      <c r="D49" s="244"/>
      <c r="E49" s="244"/>
      <c r="F49" s="130" t="s">
        <v>13</v>
      </c>
      <c r="G49" s="131"/>
      <c r="H49" s="131"/>
      <c r="I49" s="245">
        <f>'ZTI - Položky'!G18</f>
        <v>0</v>
      </c>
      <c r="J49" s="245"/>
    </row>
    <row r="50" spans="1:10" ht="25.5" customHeight="1">
      <c r="A50" s="125"/>
      <c r="B50" s="129" t="s">
        <v>91</v>
      </c>
      <c r="C50" s="243" t="s">
        <v>92</v>
      </c>
      <c r="D50" s="244"/>
      <c r="E50" s="244"/>
      <c r="F50" s="130" t="s">
        <v>13</v>
      </c>
      <c r="G50" s="131"/>
      <c r="H50" s="131"/>
      <c r="I50" s="245">
        <f>'ZTI - Položky'!G56</f>
        <v>0</v>
      </c>
      <c r="J50" s="245"/>
    </row>
    <row r="51" spans="1:10" ht="25.5" customHeight="1">
      <c r="A51" s="125"/>
      <c r="B51" s="129" t="s">
        <v>93</v>
      </c>
      <c r="C51" s="243" t="s">
        <v>94</v>
      </c>
      <c r="D51" s="244"/>
      <c r="E51" s="244"/>
      <c r="F51" s="130" t="s">
        <v>13</v>
      </c>
      <c r="G51" s="131"/>
      <c r="H51" s="131"/>
      <c r="I51" s="245">
        <f>'ZTI - Položky'!G105</f>
        <v>0</v>
      </c>
      <c r="J51" s="245"/>
    </row>
    <row r="52" spans="1:10" ht="25.5" customHeight="1">
      <c r="A52" s="125"/>
      <c r="B52" s="132" t="s">
        <v>82</v>
      </c>
      <c r="C52" s="246" t="s">
        <v>83</v>
      </c>
      <c r="D52" s="247"/>
      <c r="E52" s="247"/>
      <c r="F52" s="133" t="s">
        <v>13</v>
      </c>
      <c r="G52" s="134"/>
      <c r="H52" s="134"/>
      <c r="I52" s="248">
        <f>'ZTI - Položky'!G134</f>
        <v>0</v>
      </c>
      <c r="J52" s="248"/>
    </row>
    <row r="53" spans="1:10" ht="25.5" customHeight="1">
      <c r="A53" s="135"/>
      <c r="B53" s="189" t="s">
        <v>38</v>
      </c>
      <c r="C53" s="189"/>
      <c r="D53" s="190"/>
      <c r="E53" s="190"/>
      <c r="F53" s="191"/>
      <c r="G53" s="192"/>
      <c r="H53" s="192"/>
      <c r="I53" s="249">
        <f>SUM(I47:J52)</f>
        <v>0</v>
      </c>
      <c r="J53" s="249"/>
    </row>
    <row r="54" spans="1:10">
      <c r="F54" s="136"/>
      <c r="G54" s="137"/>
      <c r="H54" s="136"/>
      <c r="I54" s="137"/>
      <c r="J54" s="137"/>
    </row>
    <row r="55" spans="1:10">
      <c r="F55" s="136"/>
      <c r="G55" s="137"/>
      <c r="H55" s="136"/>
      <c r="I55" s="137"/>
      <c r="J55" s="137"/>
    </row>
    <row r="56" spans="1:10" ht="15.6">
      <c r="B56" s="120" t="s">
        <v>95</v>
      </c>
      <c r="F56" s="136"/>
      <c r="G56" s="137"/>
      <c r="H56" s="136"/>
      <c r="I56" s="137"/>
      <c r="J56" s="137"/>
    </row>
    <row r="57" spans="1:10">
      <c r="B57" s="241" t="s">
        <v>96</v>
      </c>
      <c r="C57" s="242"/>
      <c r="D57" s="242"/>
      <c r="E57" s="242"/>
      <c r="F57" s="242"/>
      <c r="G57" s="242"/>
      <c r="H57" s="242"/>
      <c r="I57" s="242"/>
      <c r="J57" s="242"/>
    </row>
    <row r="58" spans="1:10">
      <c r="B58" s="242"/>
      <c r="C58" s="242"/>
      <c r="D58" s="242"/>
      <c r="E58" s="242"/>
      <c r="F58" s="242"/>
      <c r="G58" s="242"/>
      <c r="H58" s="242"/>
      <c r="I58" s="242"/>
      <c r="J58" s="242"/>
    </row>
    <row r="59" spans="1:10">
      <c r="B59" s="242"/>
      <c r="C59" s="242"/>
      <c r="D59" s="242"/>
      <c r="E59" s="242"/>
      <c r="F59" s="242"/>
      <c r="G59" s="242"/>
      <c r="H59" s="242"/>
      <c r="I59" s="242"/>
      <c r="J59" s="242"/>
    </row>
    <row r="60" spans="1:10">
      <c r="B60" s="242"/>
      <c r="C60" s="242"/>
      <c r="D60" s="242"/>
      <c r="E60" s="242"/>
      <c r="F60" s="242"/>
      <c r="G60" s="242"/>
      <c r="H60" s="242"/>
      <c r="I60" s="242"/>
      <c r="J60" s="242"/>
    </row>
    <row r="61" spans="1:10">
      <c r="B61" s="242"/>
      <c r="C61" s="242"/>
      <c r="D61" s="242"/>
      <c r="E61" s="242"/>
      <c r="F61" s="242"/>
      <c r="G61" s="242"/>
      <c r="H61" s="242"/>
      <c r="I61" s="242"/>
      <c r="J61" s="242"/>
    </row>
    <row r="62" spans="1:10">
      <c r="B62" s="242"/>
      <c r="C62" s="242"/>
      <c r="D62" s="242"/>
      <c r="E62" s="242"/>
      <c r="F62" s="242"/>
      <c r="G62" s="242"/>
      <c r="H62" s="242"/>
      <c r="I62" s="242"/>
      <c r="J62" s="242"/>
    </row>
    <row r="63" spans="1:10">
      <c r="B63" s="242"/>
      <c r="C63" s="242"/>
      <c r="D63" s="242"/>
      <c r="E63" s="242"/>
      <c r="F63" s="242"/>
      <c r="G63" s="242"/>
      <c r="H63" s="242"/>
      <c r="I63" s="242"/>
      <c r="J63" s="242"/>
    </row>
    <row r="64" spans="1:10">
      <c r="B64" s="242"/>
      <c r="C64" s="242"/>
      <c r="D64" s="242"/>
      <c r="E64" s="242"/>
      <c r="F64" s="242"/>
      <c r="G64" s="242"/>
      <c r="H64" s="242"/>
      <c r="I64" s="242"/>
      <c r="J64" s="242"/>
    </row>
  </sheetData>
  <sheetProtection password="DCC9" sheet="1" objects="1" scenarios="1" selectLockedCells="1"/>
  <mergeCells count="50">
    <mergeCell ref="B57:J64"/>
    <mergeCell ref="C48:E48"/>
    <mergeCell ref="I48:J48"/>
    <mergeCell ref="C49:E49"/>
    <mergeCell ref="I49:J49"/>
    <mergeCell ref="C50:E50"/>
    <mergeCell ref="I50:J50"/>
    <mergeCell ref="C51:E51"/>
    <mergeCell ref="I51:J51"/>
    <mergeCell ref="C52:E52"/>
    <mergeCell ref="I52:J52"/>
    <mergeCell ref="I53:J53"/>
    <mergeCell ref="C47:E47"/>
    <mergeCell ref="I47:J47"/>
    <mergeCell ref="G23:I23"/>
    <mergeCell ref="G24:I24"/>
    <mergeCell ref="G25:I25"/>
    <mergeCell ref="G26:I26"/>
    <mergeCell ref="G27:I27"/>
    <mergeCell ref="G28:I28"/>
    <mergeCell ref="G29:I29"/>
    <mergeCell ref="D35:E35"/>
    <mergeCell ref="C39:E39"/>
    <mergeCell ref="B40:E40"/>
    <mergeCell ref="I46:J46"/>
    <mergeCell ref="E20:F20"/>
    <mergeCell ref="G20:H20"/>
    <mergeCell ref="I20:J20"/>
    <mergeCell ref="E21:F21"/>
    <mergeCell ref="G21:H21"/>
    <mergeCell ref="I21:J21"/>
    <mergeCell ref="E18:F18"/>
    <mergeCell ref="G18:H18"/>
    <mergeCell ref="I18:J18"/>
    <mergeCell ref="E19:F19"/>
    <mergeCell ref="G19:H19"/>
    <mergeCell ref="I19:J19"/>
    <mergeCell ref="E16:F16"/>
    <mergeCell ref="G16:H16"/>
    <mergeCell ref="I16:J16"/>
    <mergeCell ref="E17:F17"/>
    <mergeCell ref="G17:H17"/>
    <mergeCell ref="I17:J17"/>
    <mergeCell ref="B1:J1"/>
    <mergeCell ref="D11:G11"/>
    <mergeCell ref="D12:G12"/>
    <mergeCell ref="D13:G13"/>
    <mergeCell ref="E15:F15"/>
    <mergeCell ref="G15:H15"/>
    <mergeCell ref="I15:J15"/>
  </mergeCells>
  <pageMargins left="0.39370078740157483" right="0.19685039370078741" top="0.59055118110236227" bottom="0.39370078740157483" header="0" footer="0.19685039370078741"/>
  <pageSetup paperSize="9" scale="9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</sheetPr>
  <dimension ref="A1:BH138"/>
  <sheetViews>
    <sheetView view="pageBreakPreview" zoomScaleNormal="130" zoomScaleSheetLayoutView="100" workbookViewId="0">
      <selection activeCell="F27" sqref="F27"/>
    </sheetView>
  </sheetViews>
  <sheetFormatPr defaultRowHeight="13.2" outlineLevelRow="1"/>
  <cols>
    <col min="1" max="1" width="4.33203125" style="11" customWidth="1"/>
    <col min="2" max="2" width="14.44140625" style="185" customWidth="1"/>
    <col min="3" max="3" width="38.33203125" style="185" customWidth="1"/>
    <col min="4" max="4" width="4.5546875" style="11" customWidth="1"/>
    <col min="5" max="5" width="10.5546875" style="11" customWidth="1"/>
    <col min="6" max="6" width="9.88671875" style="11" customWidth="1"/>
    <col min="7" max="7" width="12.6640625" style="11" customWidth="1"/>
    <col min="8" max="21" width="0" style="11" hidden="1" customWidth="1"/>
    <col min="22" max="28" width="8.88671875" style="11"/>
    <col min="29" max="39" width="0" style="11" hidden="1" customWidth="1"/>
    <col min="40" max="52" width="8.88671875" style="11"/>
    <col min="53" max="53" width="73.44140625" style="11" customWidth="1"/>
    <col min="54" max="256" width="8.88671875" style="11"/>
    <col min="257" max="257" width="4.33203125" style="11" customWidth="1"/>
    <col min="258" max="258" width="14.44140625" style="11" customWidth="1"/>
    <col min="259" max="259" width="38.33203125" style="11" customWidth="1"/>
    <col min="260" max="260" width="4.5546875" style="11" customWidth="1"/>
    <col min="261" max="261" width="10.5546875" style="11" customWidth="1"/>
    <col min="262" max="262" width="9.88671875" style="11" customWidth="1"/>
    <col min="263" max="263" width="12.6640625" style="11" customWidth="1"/>
    <col min="264" max="277" width="0" style="11" hidden="1" customWidth="1"/>
    <col min="278" max="284" width="8.88671875" style="11"/>
    <col min="285" max="295" width="0" style="11" hidden="1" customWidth="1"/>
    <col min="296" max="308" width="8.88671875" style="11"/>
    <col min="309" max="309" width="73.44140625" style="11" customWidth="1"/>
    <col min="310" max="512" width="8.88671875" style="11"/>
    <col min="513" max="513" width="4.33203125" style="11" customWidth="1"/>
    <col min="514" max="514" width="14.44140625" style="11" customWidth="1"/>
    <col min="515" max="515" width="38.33203125" style="11" customWidth="1"/>
    <col min="516" max="516" width="4.5546875" style="11" customWidth="1"/>
    <col min="517" max="517" width="10.5546875" style="11" customWidth="1"/>
    <col min="518" max="518" width="9.88671875" style="11" customWidth="1"/>
    <col min="519" max="519" width="12.6640625" style="11" customWidth="1"/>
    <col min="520" max="533" width="0" style="11" hidden="1" customWidth="1"/>
    <col min="534" max="540" width="8.88671875" style="11"/>
    <col min="541" max="551" width="0" style="11" hidden="1" customWidth="1"/>
    <col min="552" max="564" width="8.88671875" style="11"/>
    <col min="565" max="565" width="73.44140625" style="11" customWidth="1"/>
    <col min="566" max="768" width="8.88671875" style="11"/>
    <col min="769" max="769" width="4.33203125" style="11" customWidth="1"/>
    <col min="770" max="770" width="14.44140625" style="11" customWidth="1"/>
    <col min="771" max="771" width="38.33203125" style="11" customWidth="1"/>
    <col min="772" max="772" width="4.5546875" style="11" customWidth="1"/>
    <col min="773" max="773" width="10.5546875" style="11" customWidth="1"/>
    <col min="774" max="774" width="9.88671875" style="11" customWidth="1"/>
    <col min="775" max="775" width="12.6640625" style="11" customWidth="1"/>
    <col min="776" max="789" width="0" style="11" hidden="1" customWidth="1"/>
    <col min="790" max="796" width="8.88671875" style="11"/>
    <col min="797" max="807" width="0" style="11" hidden="1" customWidth="1"/>
    <col min="808" max="820" width="8.88671875" style="11"/>
    <col min="821" max="821" width="73.44140625" style="11" customWidth="1"/>
    <col min="822" max="1024" width="8.88671875" style="11"/>
    <col min="1025" max="1025" width="4.33203125" style="11" customWidth="1"/>
    <col min="1026" max="1026" width="14.44140625" style="11" customWidth="1"/>
    <col min="1027" max="1027" width="38.33203125" style="11" customWidth="1"/>
    <col min="1028" max="1028" width="4.5546875" style="11" customWidth="1"/>
    <col min="1029" max="1029" width="10.5546875" style="11" customWidth="1"/>
    <col min="1030" max="1030" width="9.88671875" style="11" customWidth="1"/>
    <col min="1031" max="1031" width="12.6640625" style="11" customWidth="1"/>
    <col min="1032" max="1045" width="0" style="11" hidden="1" customWidth="1"/>
    <col min="1046" max="1052" width="8.88671875" style="11"/>
    <col min="1053" max="1063" width="0" style="11" hidden="1" customWidth="1"/>
    <col min="1064" max="1076" width="8.88671875" style="11"/>
    <col min="1077" max="1077" width="73.44140625" style="11" customWidth="1"/>
    <col min="1078" max="1280" width="8.88671875" style="11"/>
    <col min="1281" max="1281" width="4.33203125" style="11" customWidth="1"/>
    <col min="1282" max="1282" width="14.44140625" style="11" customWidth="1"/>
    <col min="1283" max="1283" width="38.33203125" style="11" customWidth="1"/>
    <col min="1284" max="1284" width="4.5546875" style="11" customWidth="1"/>
    <col min="1285" max="1285" width="10.5546875" style="11" customWidth="1"/>
    <col min="1286" max="1286" width="9.88671875" style="11" customWidth="1"/>
    <col min="1287" max="1287" width="12.6640625" style="11" customWidth="1"/>
    <col min="1288" max="1301" width="0" style="11" hidden="1" customWidth="1"/>
    <col min="1302" max="1308" width="8.88671875" style="11"/>
    <col min="1309" max="1319" width="0" style="11" hidden="1" customWidth="1"/>
    <col min="1320" max="1332" width="8.88671875" style="11"/>
    <col min="1333" max="1333" width="73.44140625" style="11" customWidth="1"/>
    <col min="1334" max="1536" width="8.88671875" style="11"/>
    <col min="1537" max="1537" width="4.33203125" style="11" customWidth="1"/>
    <col min="1538" max="1538" width="14.44140625" style="11" customWidth="1"/>
    <col min="1539" max="1539" width="38.33203125" style="11" customWidth="1"/>
    <col min="1540" max="1540" width="4.5546875" style="11" customWidth="1"/>
    <col min="1541" max="1541" width="10.5546875" style="11" customWidth="1"/>
    <col min="1542" max="1542" width="9.88671875" style="11" customWidth="1"/>
    <col min="1543" max="1543" width="12.6640625" style="11" customWidth="1"/>
    <col min="1544" max="1557" width="0" style="11" hidden="1" customWidth="1"/>
    <col min="1558" max="1564" width="8.88671875" style="11"/>
    <col min="1565" max="1575" width="0" style="11" hidden="1" customWidth="1"/>
    <col min="1576" max="1588" width="8.88671875" style="11"/>
    <col min="1589" max="1589" width="73.44140625" style="11" customWidth="1"/>
    <col min="1590" max="1792" width="8.88671875" style="11"/>
    <col min="1793" max="1793" width="4.33203125" style="11" customWidth="1"/>
    <col min="1794" max="1794" width="14.44140625" style="11" customWidth="1"/>
    <col min="1795" max="1795" width="38.33203125" style="11" customWidth="1"/>
    <col min="1796" max="1796" width="4.5546875" style="11" customWidth="1"/>
    <col min="1797" max="1797" width="10.5546875" style="11" customWidth="1"/>
    <col min="1798" max="1798" width="9.88671875" style="11" customWidth="1"/>
    <col min="1799" max="1799" width="12.6640625" style="11" customWidth="1"/>
    <col min="1800" max="1813" width="0" style="11" hidden="1" customWidth="1"/>
    <col min="1814" max="1820" width="8.88671875" style="11"/>
    <col min="1821" max="1831" width="0" style="11" hidden="1" customWidth="1"/>
    <col min="1832" max="1844" width="8.88671875" style="11"/>
    <col min="1845" max="1845" width="73.44140625" style="11" customWidth="1"/>
    <col min="1846" max="2048" width="8.88671875" style="11"/>
    <col min="2049" max="2049" width="4.33203125" style="11" customWidth="1"/>
    <col min="2050" max="2050" width="14.44140625" style="11" customWidth="1"/>
    <col min="2051" max="2051" width="38.33203125" style="11" customWidth="1"/>
    <col min="2052" max="2052" width="4.5546875" style="11" customWidth="1"/>
    <col min="2053" max="2053" width="10.5546875" style="11" customWidth="1"/>
    <col min="2054" max="2054" width="9.88671875" style="11" customWidth="1"/>
    <col min="2055" max="2055" width="12.6640625" style="11" customWidth="1"/>
    <col min="2056" max="2069" width="0" style="11" hidden="1" customWidth="1"/>
    <col min="2070" max="2076" width="8.88671875" style="11"/>
    <col min="2077" max="2087" width="0" style="11" hidden="1" customWidth="1"/>
    <col min="2088" max="2100" width="8.88671875" style="11"/>
    <col min="2101" max="2101" width="73.44140625" style="11" customWidth="1"/>
    <col min="2102" max="2304" width="8.88671875" style="11"/>
    <col min="2305" max="2305" width="4.33203125" style="11" customWidth="1"/>
    <col min="2306" max="2306" width="14.44140625" style="11" customWidth="1"/>
    <col min="2307" max="2307" width="38.33203125" style="11" customWidth="1"/>
    <col min="2308" max="2308" width="4.5546875" style="11" customWidth="1"/>
    <col min="2309" max="2309" width="10.5546875" style="11" customWidth="1"/>
    <col min="2310" max="2310" width="9.88671875" style="11" customWidth="1"/>
    <col min="2311" max="2311" width="12.6640625" style="11" customWidth="1"/>
    <col min="2312" max="2325" width="0" style="11" hidden="1" customWidth="1"/>
    <col min="2326" max="2332" width="8.88671875" style="11"/>
    <col min="2333" max="2343" width="0" style="11" hidden="1" customWidth="1"/>
    <col min="2344" max="2356" width="8.88671875" style="11"/>
    <col min="2357" max="2357" width="73.44140625" style="11" customWidth="1"/>
    <col min="2358" max="2560" width="8.88671875" style="11"/>
    <col min="2561" max="2561" width="4.33203125" style="11" customWidth="1"/>
    <col min="2562" max="2562" width="14.44140625" style="11" customWidth="1"/>
    <col min="2563" max="2563" width="38.33203125" style="11" customWidth="1"/>
    <col min="2564" max="2564" width="4.5546875" style="11" customWidth="1"/>
    <col min="2565" max="2565" width="10.5546875" style="11" customWidth="1"/>
    <col min="2566" max="2566" width="9.88671875" style="11" customWidth="1"/>
    <col min="2567" max="2567" width="12.6640625" style="11" customWidth="1"/>
    <col min="2568" max="2581" width="0" style="11" hidden="1" customWidth="1"/>
    <col min="2582" max="2588" width="8.88671875" style="11"/>
    <col min="2589" max="2599" width="0" style="11" hidden="1" customWidth="1"/>
    <col min="2600" max="2612" width="8.88671875" style="11"/>
    <col min="2613" max="2613" width="73.44140625" style="11" customWidth="1"/>
    <col min="2614" max="2816" width="8.88671875" style="11"/>
    <col min="2817" max="2817" width="4.33203125" style="11" customWidth="1"/>
    <col min="2818" max="2818" width="14.44140625" style="11" customWidth="1"/>
    <col min="2819" max="2819" width="38.33203125" style="11" customWidth="1"/>
    <col min="2820" max="2820" width="4.5546875" style="11" customWidth="1"/>
    <col min="2821" max="2821" width="10.5546875" style="11" customWidth="1"/>
    <col min="2822" max="2822" width="9.88671875" style="11" customWidth="1"/>
    <col min="2823" max="2823" width="12.6640625" style="11" customWidth="1"/>
    <col min="2824" max="2837" width="0" style="11" hidden="1" customWidth="1"/>
    <col min="2838" max="2844" width="8.88671875" style="11"/>
    <col min="2845" max="2855" width="0" style="11" hidden="1" customWidth="1"/>
    <col min="2856" max="2868" width="8.88671875" style="11"/>
    <col min="2869" max="2869" width="73.44140625" style="11" customWidth="1"/>
    <col min="2870" max="3072" width="8.88671875" style="11"/>
    <col min="3073" max="3073" width="4.33203125" style="11" customWidth="1"/>
    <col min="3074" max="3074" width="14.44140625" style="11" customWidth="1"/>
    <col min="3075" max="3075" width="38.33203125" style="11" customWidth="1"/>
    <col min="3076" max="3076" width="4.5546875" style="11" customWidth="1"/>
    <col min="3077" max="3077" width="10.5546875" style="11" customWidth="1"/>
    <col min="3078" max="3078" width="9.88671875" style="11" customWidth="1"/>
    <col min="3079" max="3079" width="12.6640625" style="11" customWidth="1"/>
    <col min="3080" max="3093" width="0" style="11" hidden="1" customWidth="1"/>
    <col min="3094" max="3100" width="8.88671875" style="11"/>
    <col min="3101" max="3111" width="0" style="11" hidden="1" customWidth="1"/>
    <col min="3112" max="3124" width="8.88671875" style="11"/>
    <col min="3125" max="3125" width="73.44140625" style="11" customWidth="1"/>
    <col min="3126" max="3328" width="8.88671875" style="11"/>
    <col min="3329" max="3329" width="4.33203125" style="11" customWidth="1"/>
    <col min="3330" max="3330" width="14.44140625" style="11" customWidth="1"/>
    <col min="3331" max="3331" width="38.33203125" style="11" customWidth="1"/>
    <col min="3332" max="3332" width="4.5546875" style="11" customWidth="1"/>
    <col min="3333" max="3333" width="10.5546875" style="11" customWidth="1"/>
    <col min="3334" max="3334" width="9.88671875" style="11" customWidth="1"/>
    <col min="3335" max="3335" width="12.6640625" style="11" customWidth="1"/>
    <col min="3336" max="3349" width="0" style="11" hidden="1" customWidth="1"/>
    <col min="3350" max="3356" width="8.88671875" style="11"/>
    <col min="3357" max="3367" width="0" style="11" hidden="1" customWidth="1"/>
    <col min="3368" max="3380" width="8.88671875" style="11"/>
    <col min="3381" max="3381" width="73.44140625" style="11" customWidth="1"/>
    <col min="3382" max="3584" width="8.88671875" style="11"/>
    <col min="3585" max="3585" width="4.33203125" style="11" customWidth="1"/>
    <col min="3586" max="3586" width="14.44140625" style="11" customWidth="1"/>
    <col min="3587" max="3587" width="38.33203125" style="11" customWidth="1"/>
    <col min="3588" max="3588" width="4.5546875" style="11" customWidth="1"/>
    <col min="3589" max="3589" width="10.5546875" style="11" customWidth="1"/>
    <col min="3590" max="3590" width="9.88671875" style="11" customWidth="1"/>
    <col min="3591" max="3591" width="12.6640625" style="11" customWidth="1"/>
    <col min="3592" max="3605" width="0" style="11" hidden="1" customWidth="1"/>
    <col min="3606" max="3612" width="8.88671875" style="11"/>
    <col min="3613" max="3623" width="0" style="11" hidden="1" customWidth="1"/>
    <col min="3624" max="3636" width="8.88671875" style="11"/>
    <col min="3637" max="3637" width="73.44140625" style="11" customWidth="1"/>
    <col min="3638" max="3840" width="8.88671875" style="11"/>
    <col min="3841" max="3841" width="4.33203125" style="11" customWidth="1"/>
    <col min="3842" max="3842" width="14.44140625" style="11" customWidth="1"/>
    <col min="3843" max="3843" width="38.33203125" style="11" customWidth="1"/>
    <col min="3844" max="3844" width="4.5546875" style="11" customWidth="1"/>
    <col min="3845" max="3845" width="10.5546875" style="11" customWidth="1"/>
    <col min="3846" max="3846" width="9.88671875" style="11" customWidth="1"/>
    <col min="3847" max="3847" width="12.6640625" style="11" customWidth="1"/>
    <col min="3848" max="3861" width="0" style="11" hidden="1" customWidth="1"/>
    <col min="3862" max="3868" width="8.88671875" style="11"/>
    <col min="3869" max="3879" width="0" style="11" hidden="1" customWidth="1"/>
    <col min="3880" max="3892" width="8.88671875" style="11"/>
    <col min="3893" max="3893" width="73.44140625" style="11" customWidth="1"/>
    <col min="3894" max="4096" width="8.88671875" style="11"/>
    <col min="4097" max="4097" width="4.33203125" style="11" customWidth="1"/>
    <col min="4098" max="4098" width="14.44140625" style="11" customWidth="1"/>
    <col min="4099" max="4099" width="38.33203125" style="11" customWidth="1"/>
    <col min="4100" max="4100" width="4.5546875" style="11" customWidth="1"/>
    <col min="4101" max="4101" width="10.5546875" style="11" customWidth="1"/>
    <col min="4102" max="4102" width="9.88671875" style="11" customWidth="1"/>
    <col min="4103" max="4103" width="12.6640625" style="11" customWidth="1"/>
    <col min="4104" max="4117" width="0" style="11" hidden="1" customWidth="1"/>
    <col min="4118" max="4124" width="8.88671875" style="11"/>
    <col min="4125" max="4135" width="0" style="11" hidden="1" customWidth="1"/>
    <col min="4136" max="4148" width="8.88671875" style="11"/>
    <col min="4149" max="4149" width="73.44140625" style="11" customWidth="1"/>
    <col min="4150" max="4352" width="8.88671875" style="11"/>
    <col min="4353" max="4353" width="4.33203125" style="11" customWidth="1"/>
    <col min="4354" max="4354" width="14.44140625" style="11" customWidth="1"/>
    <col min="4355" max="4355" width="38.33203125" style="11" customWidth="1"/>
    <col min="4356" max="4356" width="4.5546875" style="11" customWidth="1"/>
    <col min="4357" max="4357" width="10.5546875" style="11" customWidth="1"/>
    <col min="4358" max="4358" width="9.88671875" style="11" customWidth="1"/>
    <col min="4359" max="4359" width="12.6640625" style="11" customWidth="1"/>
    <col min="4360" max="4373" width="0" style="11" hidden="1" customWidth="1"/>
    <col min="4374" max="4380" width="8.88671875" style="11"/>
    <col min="4381" max="4391" width="0" style="11" hidden="1" customWidth="1"/>
    <col min="4392" max="4404" width="8.88671875" style="11"/>
    <col min="4405" max="4405" width="73.44140625" style="11" customWidth="1"/>
    <col min="4406" max="4608" width="8.88671875" style="11"/>
    <col min="4609" max="4609" width="4.33203125" style="11" customWidth="1"/>
    <col min="4610" max="4610" width="14.44140625" style="11" customWidth="1"/>
    <col min="4611" max="4611" width="38.33203125" style="11" customWidth="1"/>
    <col min="4612" max="4612" width="4.5546875" style="11" customWidth="1"/>
    <col min="4613" max="4613" width="10.5546875" style="11" customWidth="1"/>
    <col min="4614" max="4614" width="9.88671875" style="11" customWidth="1"/>
    <col min="4615" max="4615" width="12.6640625" style="11" customWidth="1"/>
    <col min="4616" max="4629" width="0" style="11" hidden="1" customWidth="1"/>
    <col min="4630" max="4636" width="8.88671875" style="11"/>
    <col min="4637" max="4647" width="0" style="11" hidden="1" customWidth="1"/>
    <col min="4648" max="4660" width="8.88671875" style="11"/>
    <col min="4661" max="4661" width="73.44140625" style="11" customWidth="1"/>
    <col min="4662" max="4864" width="8.88671875" style="11"/>
    <col min="4865" max="4865" width="4.33203125" style="11" customWidth="1"/>
    <col min="4866" max="4866" width="14.44140625" style="11" customWidth="1"/>
    <col min="4867" max="4867" width="38.33203125" style="11" customWidth="1"/>
    <col min="4868" max="4868" width="4.5546875" style="11" customWidth="1"/>
    <col min="4869" max="4869" width="10.5546875" style="11" customWidth="1"/>
    <col min="4870" max="4870" width="9.88671875" style="11" customWidth="1"/>
    <col min="4871" max="4871" width="12.6640625" style="11" customWidth="1"/>
    <col min="4872" max="4885" width="0" style="11" hidden="1" customWidth="1"/>
    <col min="4886" max="4892" width="8.88671875" style="11"/>
    <col min="4893" max="4903" width="0" style="11" hidden="1" customWidth="1"/>
    <col min="4904" max="4916" width="8.88671875" style="11"/>
    <col min="4917" max="4917" width="73.44140625" style="11" customWidth="1"/>
    <col min="4918" max="5120" width="8.88671875" style="11"/>
    <col min="5121" max="5121" width="4.33203125" style="11" customWidth="1"/>
    <col min="5122" max="5122" width="14.44140625" style="11" customWidth="1"/>
    <col min="5123" max="5123" width="38.33203125" style="11" customWidth="1"/>
    <col min="5124" max="5124" width="4.5546875" style="11" customWidth="1"/>
    <col min="5125" max="5125" width="10.5546875" style="11" customWidth="1"/>
    <col min="5126" max="5126" width="9.88671875" style="11" customWidth="1"/>
    <col min="5127" max="5127" width="12.6640625" style="11" customWidth="1"/>
    <col min="5128" max="5141" width="0" style="11" hidden="1" customWidth="1"/>
    <col min="5142" max="5148" width="8.88671875" style="11"/>
    <col min="5149" max="5159" width="0" style="11" hidden="1" customWidth="1"/>
    <col min="5160" max="5172" width="8.88671875" style="11"/>
    <col min="5173" max="5173" width="73.44140625" style="11" customWidth="1"/>
    <col min="5174" max="5376" width="8.88671875" style="11"/>
    <col min="5377" max="5377" width="4.33203125" style="11" customWidth="1"/>
    <col min="5378" max="5378" width="14.44140625" style="11" customWidth="1"/>
    <col min="5379" max="5379" width="38.33203125" style="11" customWidth="1"/>
    <col min="5380" max="5380" width="4.5546875" style="11" customWidth="1"/>
    <col min="5381" max="5381" width="10.5546875" style="11" customWidth="1"/>
    <col min="5382" max="5382" width="9.88671875" style="11" customWidth="1"/>
    <col min="5383" max="5383" width="12.6640625" style="11" customWidth="1"/>
    <col min="5384" max="5397" width="0" style="11" hidden="1" customWidth="1"/>
    <col min="5398" max="5404" width="8.88671875" style="11"/>
    <col min="5405" max="5415" width="0" style="11" hidden="1" customWidth="1"/>
    <col min="5416" max="5428" width="8.88671875" style="11"/>
    <col min="5429" max="5429" width="73.44140625" style="11" customWidth="1"/>
    <col min="5430" max="5632" width="8.88671875" style="11"/>
    <col min="5633" max="5633" width="4.33203125" style="11" customWidth="1"/>
    <col min="5634" max="5634" width="14.44140625" style="11" customWidth="1"/>
    <col min="5635" max="5635" width="38.33203125" style="11" customWidth="1"/>
    <col min="5636" max="5636" width="4.5546875" style="11" customWidth="1"/>
    <col min="5637" max="5637" width="10.5546875" style="11" customWidth="1"/>
    <col min="5638" max="5638" width="9.88671875" style="11" customWidth="1"/>
    <col min="5639" max="5639" width="12.6640625" style="11" customWidth="1"/>
    <col min="5640" max="5653" width="0" style="11" hidden="1" customWidth="1"/>
    <col min="5654" max="5660" width="8.88671875" style="11"/>
    <col min="5661" max="5671" width="0" style="11" hidden="1" customWidth="1"/>
    <col min="5672" max="5684" width="8.88671875" style="11"/>
    <col min="5685" max="5685" width="73.44140625" style="11" customWidth="1"/>
    <col min="5686" max="5888" width="8.88671875" style="11"/>
    <col min="5889" max="5889" width="4.33203125" style="11" customWidth="1"/>
    <col min="5890" max="5890" width="14.44140625" style="11" customWidth="1"/>
    <col min="5891" max="5891" width="38.33203125" style="11" customWidth="1"/>
    <col min="5892" max="5892" width="4.5546875" style="11" customWidth="1"/>
    <col min="5893" max="5893" width="10.5546875" style="11" customWidth="1"/>
    <col min="5894" max="5894" width="9.88671875" style="11" customWidth="1"/>
    <col min="5895" max="5895" width="12.6640625" style="11" customWidth="1"/>
    <col min="5896" max="5909" width="0" style="11" hidden="1" customWidth="1"/>
    <col min="5910" max="5916" width="8.88671875" style="11"/>
    <col min="5917" max="5927" width="0" style="11" hidden="1" customWidth="1"/>
    <col min="5928" max="5940" width="8.88671875" style="11"/>
    <col min="5941" max="5941" width="73.44140625" style="11" customWidth="1"/>
    <col min="5942" max="6144" width="8.88671875" style="11"/>
    <col min="6145" max="6145" width="4.33203125" style="11" customWidth="1"/>
    <col min="6146" max="6146" width="14.44140625" style="11" customWidth="1"/>
    <col min="6147" max="6147" width="38.33203125" style="11" customWidth="1"/>
    <col min="6148" max="6148" width="4.5546875" style="11" customWidth="1"/>
    <col min="6149" max="6149" width="10.5546875" style="11" customWidth="1"/>
    <col min="6150" max="6150" width="9.88671875" style="11" customWidth="1"/>
    <col min="6151" max="6151" width="12.6640625" style="11" customWidth="1"/>
    <col min="6152" max="6165" width="0" style="11" hidden="1" customWidth="1"/>
    <col min="6166" max="6172" width="8.88671875" style="11"/>
    <col min="6173" max="6183" width="0" style="11" hidden="1" customWidth="1"/>
    <col min="6184" max="6196" width="8.88671875" style="11"/>
    <col min="6197" max="6197" width="73.44140625" style="11" customWidth="1"/>
    <col min="6198" max="6400" width="8.88671875" style="11"/>
    <col min="6401" max="6401" width="4.33203125" style="11" customWidth="1"/>
    <col min="6402" max="6402" width="14.44140625" style="11" customWidth="1"/>
    <col min="6403" max="6403" width="38.33203125" style="11" customWidth="1"/>
    <col min="6404" max="6404" width="4.5546875" style="11" customWidth="1"/>
    <col min="6405" max="6405" width="10.5546875" style="11" customWidth="1"/>
    <col min="6406" max="6406" width="9.88671875" style="11" customWidth="1"/>
    <col min="6407" max="6407" width="12.6640625" style="11" customWidth="1"/>
    <col min="6408" max="6421" width="0" style="11" hidden="1" customWidth="1"/>
    <col min="6422" max="6428" width="8.88671875" style="11"/>
    <col min="6429" max="6439" width="0" style="11" hidden="1" customWidth="1"/>
    <col min="6440" max="6452" width="8.88671875" style="11"/>
    <col min="6453" max="6453" width="73.44140625" style="11" customWidth="1"/>
    <col min="6454" max="6656" width="8.88671875" style="11"/>
    <col min="6657" max="6657" width="4.33203125" style="11" customWidth="1"/>
    <col min="6658" max="6658" width="14.44140625" style="11" customWidth="1"/>
    <col min="6659" max="6659" width="38.33203125" style="11" customWidth="1"/>
    <col min="6660" max="6660" width="4.5546875" style="11" customWidth="1"/>
    <col min="6661" max="6661" width="10.5546875" style="11" customWidth="1"/>
    <col min="6662" max="6662" width="9.88671875" style="11" customWidth="1"/>
    <col min="6663" max="6663" width="12.6640625" style="11" customWidth="1"/>
    <col min="6664" max="6677" width="0" style="11" hidden="1" customWidth="1"/>
    <col min="6678" max="6684" width="8.88671875" style="11"/>
    <col min="6685" max="6695" width="0" style="11" hidden="1" customWidth="1"/>
    <col min="6696" max="6708" width="8.88671875" style="11"/>
    <col min="6709" max="6709" width="73.44140625" style="11" customWidth="1"/>
    <col min="6710" max="6912" width="8.88671875" style="11"/>
    <col min="6913" max="6913" width="4.33203125" style="11" customWidth="1"/>
    <col min="6914" max="6914" width="14.44140625" style="11" customWidth="1"/>
    <col min="6915" max="6915" width="38.33203125" style="11" customWidth="1"/>
    <col min="6916" max="6916" width="4.5546875" style="11" customWidth="1"/>
    <col min="6917" max="6917" width="10.5546875" style="11" customWidth="1"/>
    <col min="6918" max="6918" width="9.88671875" style="11" customWidth="1"/>
    <col min="6919" max="6919" width="12.6640625" style="11" customWidth="1"/>
    <col min="6920" max="6933" width="0" style="11" hidden="1" customWidth="1"/>
    <col min="6934" max="6940" width="8.88671875" style="11"/>
    <col min="6941" max="6951" width="0" style="11" hidden="1" customWidth="1"/>
    <col min="6952" max="6964" width="8.88671875" style="11"/>
    <col min="6965" max="6965" width="73.44140625" style="11" customWidth="1"/>
    <col min="6966" max="7168" width="8.88671875" style="11"/>
    <col min="7169" max="7169" width="4.33203125" style="11" customWidth="1"/>
    <col min="7170" max="7170" width="14.44140625" style="11" customWidth="1"/>
    <col min="7171" max="7171" width="38.33203125" style="11" customWidth="1"/>
    <col min="7172" max="7172" width="4.5546875" style="11" customWidth="1"/>
    <col min="7173" max="7173" width="10.5546875" style="11" customWidth="1"/>
    <col min="7174" max="7174" width="9.88671875" style="11" customWidth="1"/>
    <col min="7175" max="7175" width="12.6640625" style="11" customWidth="1"/>
    <col min="7176" max="7189" width="0" style="11" hidden="1" customWidth="1"/>
    <col min="7190" max="7196" width="8.88671875" style="11"/>
    <col min="7197" max="7207" width="0" style="11" hidden="1" customWidth="1"/>
    <col min="7208" max="7220" width="8.88671875" style="11"/>
    <col min="7221" max="7221" width="73.44140625" style="11" customWidth="1"/>
    <col min="7222" max="7424" width="8.88671875" style="11"/>
    <col min="7425" max="7425" width="4.33203125" style="11" customWidth="1"/>
    <col min="7426" max="7426" width="14.44140625" style="11" customWidth="1"/>
    <col min="7427" max="7427" width="38.33203125" style="11" customWidth="1"/>
    <col min="7428" max="7428" width="4.5546875" style="11" customWidth="1"/>
    <col min="7429" max="7429" width="10.5546875" style="11" customWidth="1"/>
    <col min="7430" max="7430" width="9.88671875" style="11" customWidth="1"/>
    <col min="7431" max="7431" width="12.6640625" style="11" customWidth="1"/>
    <col min="7432" max="7445" width="0" style="11" hidden="1" customWidth="1"/>
    <col min="7446" max="7452" width="8.88671875" style="11"/>
    <col min="7453" max="7463" width="0" style="11" hidden="1" customWidth="1"/>
    <col min="7464" max="7476" width="8.88671875" style="11"/>
    <col min="7477" max="7477" width="73.44140625" style="11" customWidth="1"/>
    <col min="7478" max="7680" width="8.88671875" style="11"/>
    <col min="7681" max="7681" width="4.33203125" style="11" customWidth="1"/>
    <col min="7682" max="7682" width="14.44140625" style="11" customWidth="1"/>
    <col min="7683" max="7683" width="38.33203125" style="11" customWidth="1"/>
    <col min="7684" max="7684" width="4.5546875" style="11" customWidth="1"/>
    <col min="7685" max="7685" width="10.5546875" style="11" customWidth="1"/>
    <col min="7686" max="7686" width="9.88671875" style="11" customWidth="1"/>
    <col min="7687" max="7687" width="12.6640625" style="11" customWidth="1"/>
    <col min="7688" max="7701" width="0" style="11" hidden="1" customWidth="1"/>
    <col min="7702" max="7708" width="8.88671875" style="11"/>
    <col min="7709" max="7719" width="0" style="11" hidden="1" customWidth="1"/>
    <col min="7720" max="7732" width="8.88671875" style="11"/>
    <col min="7733" max="7733" width="73.44140625" style="11" customWidth="1"/>
    <col min="7734" max="7936" width="8.88671875" style="11"/>
    <col min="7937" max="7937" width="4.33203125" style="11" customWidth="1"/>
    <col min="7938" max="7938" width="14.44140625" style="11" customWidth="1"/>
    <col min="7939" max="7939" width="38.33203125" style="11" customWidth="1"/>
    <col min="7940" max="7940" width="4.5546875" style="11" customWidth="1"/>
    <col min="7941" max="7941" width="10.5546875" style="11" customWidth="1"/>
    <col min="7942" max="7942" width="9.88671875" style="11" customWidth="1"/>
    <col min="7943" max="7943" width="12.6640625" style="11" customWidth="1"/>
    <col min="7944" max="7957" width="0" style="11" hidden="1" customWidth="1"/>
    <col min="7958" max="7964" width="8.88671875" style="11"/>
    <col min="7965" max="7975" width="0" style="11" hidden="1" customWidth="1"/>
    <col min="7976" max="7988" width="8.88671875" style="11"/>
    <col min="7989" max="7989" width="73.44140625" style="11" customWidth="1"/>
    <col min="7990" max="8192" width="8.88671875" style="11"/>
    <col min="8193" max="8193" width="4.33203125" style="11" customWidth="1"/>
    <col min="8194" max="8194" width="14.44140625" style="11" customWidth="1"/>
    <col min="8195" max="8195" width="38.33203125" style="11" customWidth="1"/>
    <col min="8196" max="8196" width="4.5546875" style="11" customWidth="1"/>
    <col min="8197" max="8197" width="10.5546875" style="11" customWidth="1"/>
    <col min="8198" max="8198" width="9.88671875" style="11" customWidth="1"/>
    <col min="8199" max="8199" width="12.6640625" style="11" customWidth="1"/>
    <col min="8200" max="8213" width="0" style="11" hidden="1" customWidth="1"/>
    <col min="8214" max="8220" width="8.88671875" style="11"/>
    <col min="8221" max="8231" width="0" style="11" hidden="1" customWidth="1"/>
    <col min="8232" max="8244" width="8.88671875" style="11"/>
    <col min="8245" max="8245" width="73.44140625" style="11" customWidth="1"/>
    <col min="8246" max="8448" width="8.88671875" style="11"/>
    <col min="8449" max="8449" width="4.33203125" style="11" customWidth="1"/>
    <col min="8450" max="8450" width="14.44140625" style="11" customWidth="1"/>
    <col min="8451" max="8451" width="38.33203125" style="11" customWidth="1"/>
    <col min="8452" max="8452" width="4.5546875" style="11" customWidth="1"/>
    <col min="8453" max="8453" width="10.5546875" style="11" customWidth="1"/>
    <col min="8454" max="8454" width="9.88671875" style="11" customWidth="1"/>
    <col min="8455" max="8455" width="12.6640625" style="11" customWidth="1"/>
    <col min="8456" max="8469" width="0" style="11" hidden="1" customWidth="1"/>
    <col min="8470" max="8476" width="8.88671875" style="11"/>
    <col min="8477" max="8487" width="0" style="11" hidden="1" customWidth="1"/>
    <col min="8488" max="8500" width="8.88671875" style="11"/>
    <col min="8501" max="8501" width="73.44140625" style="11" customWidth="1"/>
    <col min="8502" max="8704" width="8.88671875" style="11"/>
    <col min="8705" max="8705" width="4.33203125" style="11" customWidth="1"/>
    <col min="8706" max="8706" width="14.44140625" style="11" customWidth="1"/>
    <col min="8707" max="8707" width="38.33203125" style="11" customWidth="1"/>
    <col min="8708" max="8708" width="4.5546875" style="11" customWidth="1"/>
    <col min="8709" max="8709" width="10.5546875" style="11" customWidth="1"/>
    <col min="8710" max="8710" width="9.88671875" style="11" customWidth="1"/>
    <col min="8711" max="8711" width="12.6640625" style="11" customWidth="1"/>
    <col min="8712" max="8725" width="0" style="11" hidden="1" customWidth="1"/>
    <col min="8726" max="8732" width="8.88671875" style="11"/>
    <col min="8733" max="8743" width="0" style="11" hidden="1" customWidth="1"/>
    <col min="8744" max="8756" width="8.88671875" style="11"/>
    <col min="8757" max="8757" width="73.44140625" style="11" customWidth="1"/>
    <col min="8758" max="8960" width="8.88671875" style="11"/>
    <col min="8961" max="8961" width="4.33203125" style="11" customWidth="1"/>
    <col min="8962" max="8962" width="14.44140625" style="11" customWidth="1"/>
    <col min="8963" max="8963" width="38.33203125" style="11" customWidth="1"/>
    <col min="8964" max="8964" width="4.5546875" style="11" customWidth="1"/>
    <col min="8965" max="8965" width="10.5546875" style="11" customWidth="1"/>
    <col min="8966" max="8966" width="9.88671875" style="11" customWidth="1"/>
    <col min="8967" max="8967" width="12.6640625" style="11" customWidth="1"/>
    <col min="8968" max="8981" width="0" style="11" hidden="1" customWidth="1"/>
    <col min="8982" max="8988" width="8.88671875" style="11"/>
    <col min="8989" max="8999" width="0" style="11" hidden="1" customWidth="1"/>
    <col min="9000" max="9012" width="8.88671875" style="11"/>
    <col min="9013" max="9013" width="73.44140625" style="11" customWidth="1"/>
    <col min="9014" max="9216" width="8.88671875" style="11"/>
    <col min="9217" max="9217" width="4.33203125" style="11" customWidth="1"/>
    <col min="9218" max="9218" width="14.44140625" style="11" customWidth="1"/>
    <col min="9219" max="9219" width="38.33203125" style="11" customWidth="1"/>
    <col min="9220" max="9220" width="4.5546875" style="11" customWidth="1"/>
    <col min="9221" max="9221" width="10.5546875" style="11" customWidth="1"/>
    <col min="9222" max="9222" width="9.88671875" style="11" customWidth="1"/>
    <col min="9223" max="9223" width="12.6640625" style="11" customWidth="1"/>
    <col min="9224" max="9237" width="0" style="11" hidden="1" customWidth="1"/>
    <col min="9238" max="9244" width="8.88671875" style="11"/>
    <col min="9245" max="9255" width="0" style="11" hidden="1" customWidth="1"/>
    <col min="9256" max="9268" width="8.88671875" style="11"/>
    <col min="9269" max="9269" width="73.44140625" style="11" customWidth="1"/>
    <col min="9270" max="9472" width="8.88671875" style="11"/>
    <col min="9473" max="9473" width="4.33203125" style="11" customWidth="1"/>
    <col min="9474" max="9474" width="14.44140625" style="11" customWidth="1"/>
    <col min="9475" max="9475" width="38.33203125" style="11" customWidth="1"/>
    <col min="9476" max="9476" width="4.5546875" style="11" customWidth="1"/>
    <col min="9477" max="9477" width="10.5546875" style="11" customWidth="1"/>
    <col min="9478" max="9478" width="9.88671875" style="11" customWidth="1"/>
    <col min="9479" max="9479" width="12.6640625" style="11" customWidth="1"/>
    <col min="9480" max="9493" width="0" style="11" hidden="1" customWidth="1"/>
    <col min="9494" max="9500" width="8.88671875" style="11"/>
    <col min="9501" max="9511" width="0" style="11" hidden="1" customWidth="1"/>
    <col min="9512" max="9524" width="8.88671875" style="11"/>
    <col min="9525" max="9525" width="73.44140625" style="11" customWidth="1"/>
    <col min="9526" max="9728" width="8.88671875" style="11"/>
    <col min="9729" max="9729" width="4.33203125" style="11" customWidth="1"/>
    <col min="9730" max="9730" width="14.44140625" style="11" customWidth="1"/>
    <col min="9731" max="9731" width="38.33203125" style="11" customWidth="1"/>
    <col min="9732" max="9732" width="4.5546875" style="11" customWidth="1"/>
    <col min="9733" max="9733" width="10.5546875" style="11" customWidth="1"/>
    <col min="9734" max="9734" width="9.88671875" style="11" customWidth="1"/>
    <col min="9735" max="9735" width="12.6640625" style="11" customWidth="1"/>
    <col min="9736" max="9749" width="0" style="11" hidden="1" customWidth="1"/>
    <col min="9750" max="9756" width="8.88671875" style="11"/>
    <col min="9757" max="9767" width="0" style="11" hidden="1" customWidth="1"/>
    <col min="9768" max="9780" width="8.88671875" style="11"/>
    <col min="9781" max="9781" width="73.44140625" style="11" customWidth="1"/>
    <col min="9782" max="9984" width="8.88671875" style="11"/>
    <col min="9985" max="9985" width="4.33203125" style="11" customWidth="1"/>
    <col min="9986" max="9986" width="14.44140625" style="11" customWidth="1"/>
    <col min="9987" max="9987" width="38.33203125" style="11" customWidth="1"/>
    <col min="9988" max="9988" width="4.5546875" style="11" customWidth="1"/>
    <col min="9989" max="9989" width="10.5546875" style="11" customWidth="1"/>
    <col min="9990" max="9990" width="9.88671875" style="11" customWidth="1"/>
    <col min="9991" max="9991" width="12.6640625" style="11" customWidth="1"/>
    <col min="9992" max="10005" width="0" style="11" hidden="1" customWidth="1"/>
    <col min="10006" max="10012" width="8.88671875" style="11"/>
    <col min="10013" max="10023" width="0" style="11" hidden="1" customWidth="1"/>
    <col min="10024" max="10036" width="8.88671875" style="11"/>
    <col min="10037" max="10037" width="73.44140625" style="11" customWidth="1"/>
    <col min="10038" max="10240" width="8.88671875" style="11"/>
    <col min="10241" max="10241" width="4.33203125" style="11" customWidth="1"/>
    <col min="10242" max="10242" width="14.44140625" style="11" customWidth="1"/>
    <col min="10243" max="10243" width="38.33203125" style="11" customWidth="1"/>
    <col min="10244" max="10244" width="4.5546875" style="11" customWidth="1"/>
    <col min="10245" max="10245" width="10.5546875" style="11" customWidth="1"/>
    <col min="10246" max="10246" width="9.88671875" style="11" customWidth="1"/>
    <col min="10247" max="10247" width="12.6640625" style="11" customWidth="1"/>
    <col min="10248" max="10261" width="0" style="11" hidden="1" customWidth="1"/>
    <col min="10262" max="10268" width="8.88671875" style="11"/>
    <col min="10269" max="10279" width="0" style="11" hidden="1" customWidth="1"/>
    <col min="10280" max="10292" width="8.88671875" style="11"/>
    <col min="10293" max="10293" width="73.44140625" style="11" customWidth="1"/>
    <col min="10294" max="10496" width="8.88671875" style="11"/>
    <col min="10497" max="10497" width="4.33203125" style="11" customWidth="1"/>
    <col min="10498" max="10498" width="14.44140625" style="11" customWidth="1"/>
    <col min="10499" max="10499" width="38.33203125" style="11" customWidth="1"/>
    <col min="10500" max="10500" width="4.5546875" style="11" customWidth="1"/>
    <col min="10501" max="10501" width="10.5546875" style="11" customWidth="1"/>
    <col min="10502" max="10502" width="9.88671875" style="11" customWidth="1"/>
    <col min="10503" max="10503" width="12.6640625" style="11" customWidth="1"/>
    <col min="10504" max="10517" width="0" style="11" hidden="1" customWidth="1"/>
    <col min="10518" max="10524" width="8.88671875" style="11"/>
    <col min="10525" max="10535" width="0" style="11" hidden="1" customWidth="1"/>
    <col min="10536" max="10548" width="8.88671875" style="11"/>
    <col min="10549" max="10549" width="73.44140625" style="11" customWidth="1"/>
    <col min="10550" max="10752" width="8.88671875" style="11"/>
    <col min="10753" max="10753" width="4.33203125" style="11" customWidth="1"/>
    <col min="10754" max="10754" width="14.44140625" style="11" customWidth="1"/>
    <col min="10755" max="10755" width="38.33203125" style="11" customWidth="1"/>
    <col min="10756" max="10756" width="4.5546875" style="11" customWidth="1"/>
    <col min="10757" max="10757" width="10.5546875" style="11" customWidth="1"/>
    <col min="10758" max="10758" width="9.88671875" style="11" customWidth="1"/>
    <col min="10759" max="10759" width="12.6640625" style="11" customWidth="1"/>
    <col min="10760" max="10773" width="0" style="11" hidden="1" customWidth="1"/>
    <col min="10774" max="10780" width="8.88671875" style="11"/>
    <col min="10781" max="10791" width="0" style="11" hidden="1" customWidth="1"/>
    <col min="10792" max="10804" width="8.88671875" style="11"/>
    <col min="10805" max="10805" width="73.44140625" style="11" customWidth="1"/>
    <col min="10806" max="11008" width="8.88671875" style="11"/>
    <col min="11009" max="11009" width="4.33203125" style="11" customWidth="1"/>
    <col min="11010" max="11010" width="14.44140625" style="11" customWidth="1"/>
    <col min="11011" max="11011" width="38.33203125" style="11" customWidth="1"/>
    <col min="11012" max="11012" width="4.5546875" style="11" customWidth="1"/>
    <col min="11013" max="11013" width="10.5546875" style="11" customWidth="1"/>
    <col min="11014" max="11014" width="9.88671875" style="11" customWidth="1"/>
    <col min="11015" max="11015" width="12.6640625" style="11" customWidth="1"/>
    <col min="11016" max="11029" width="0" style="11" hidden="1" customWidth="1"/>
    <col min="11030" max="11036" width="8.88671875" style="11"/>
    <col min="11037" max="11047" width="0" style="11" hidden="1" customWidth="1"/>
    <col min="11048" max="11060" width="8.88671875" style="11"/>
    <col min="11061" max="11061" width="73.44140625" style="11" customWidth="1"/>
    <col min="11062" max="11264" width="8.88671875" style="11"/>
    <col min="11265" max="11265" width="4.33203125" style="11" customWidth="1"/>
    <col min="11266" max="11266" width="14.44140625" style="11" customWidth="1"/>
    <col min="11267" max="11267" width="38.33203125" style="11" customWidth="1"/>
    <col min="11268" max="11268" width="4.5546875" style="11" customWidth="1"/>
    <col min="11269" max="11269" width="10.5546875" style="11" customWidth="1"/>
    <col min="11270" max="11270" width="9.88671875" style="11" customWidth="1"/>
    <col min="11271" max="11271" width="12.6640625" style="11" customWidth="1"/>
    <col min="11272" max="11285" width="0" style="11" hidden="1" customWidth="1"/>
    <col min="11286" max="11292" width="8.88671875" style="11"/>
    <col min="11293" max="11303" width="0" style="11" hidden="1" customWidth="1"/>
    <col min="11304" max="11316" width="8.88671875" style="11"/>
    <col min="11317" max="11317" width="73.44140625" style="11" customWidth="1"/>
    <col min="11318" max="11520" width="8.88671875" style="11"/>
    <col min="11521" max="11521" width="4.33203125" style="11" customWidth="1"/>
    <col min="11522" max="11522" width="14.44140625" style="11" customWidth="1"/>
    <col min="11523" max="11523" width="38.33203125" style="11" customWidth="1"/>
    <col min="11524" max="11524" width="4.5546875" style="11" customWidth="1"/>
    <col min="11525" max="11525" width="10.5546875" style="11" customWidth="1"/>
    <col min="11526" max="11526" width="9.88671875" style="11" customWidth="1"/>
    <col min="11527" max="11527" width="12.6640625" style="11" customWidth="1"/>
    <col min="11528" max="11541" width="0" style="11" hidden="1" customWidth="1"/>
    <col min="11542" max="11548" width="8.88671875" style="11"/>
    <col min="11549" max="11559" width="0" style="11" hidden="1" customWidth="1"/>
    <col min="11560" max="11572" width="8.88671875" style="11"/>
    <col min="11573" max="11573" width="73.44140625" style="11" customWidth="1"/>
    <col min="11574" max="11776" width="8.88671875" style="11"/>
    <col min="11777" max="11777" width="4.33203125" style="11" customWidth="1"/>
    <col min="11778" max="11778" width="14.44140625" style="11" customWidth="1"/>
    <col min="11779" max="11779" width="38.33203125" style="11" customWidth="1"/>
    <col min="11780" max="11780" width="4.5546875" style="11" customWidth="1"/>
    <col min="11781" max="11781" width="10.5546875" style="11" customWidth="1"/>
    <col min="11782" max="11782" width="9.88671875" style="11" customWidth="1"/>
    <col min="11783" max="11783" width="12.6640625" style="11" customWidth="1"/>
    <col min="11784" max="11797" width="0" style="11" hidden="1" customWidth="1"/>
    <col min="11798" max="11804" width="8.88671875" style="11"/>
    <col min="11805" max="11815" width="0" style="11" hidden="1" customWidth="1"/>
    <col min="11816" max="11828" width="8.88671875" style="11"/>
    <col min="11829" max="11829" width="73.44140625" style="11" customWidth="1"/>
    <col min="11830" max="12032" width="8.88671875" style="11"/>
    <col min="12033" max="12033" width="4.33203125" style="11" customWidth="1"/>
    <col min="12034" max="12034" width="14.44140625" style="11" customWidth="1"/>
    <col min="12035" max="12035" width="38.33203125" style="11" customWidth="1"/>
    <col min="12036" max="12036" width="4.5546875" style="11" customWidth="1"/>
    <col min="12037" max="12037" width="10.5546875" style="11" customWidth="1"/>
    <col min="12038" max="12038" width="9.88671875" style="11" customWidth="1"/>
    <col min="12039" max="12039" width="12.6640625" style="11" customWidth="1"/>
    <col min="12040" max="12053" width="0" style="11" hidden="1" customWidth="1"/>
    <col min="12054" max="12060" width="8.88671875" style="11"/>
    <col min="12061" max="12071" width="0" style="11" hidden="1" customWidth="1"/>
    <col min="12072" max="12084" width="8.88671875" style="11"/>
    <col min="12085" max="12085" width="73.44140625" style="11" customWidth="1"/>
    <col min="12086" max="12288" width="8.88671875" style="11"/>
    <col min="12289" max="12289" width="4.33203125" style="11" customWidth="1"/>
    <col min="12290" max="12290" width="14.44140625" style="11" customWidth="1"/>
    <col min="12291" max="12291" width="38.33203125" style="11" customWidth="1"/>
    <col min="12292" max="12292" width="4.5546875" style="11" customWidth="1"/>
    <col min="12293" max="12293" width="10.5546875" style="11" customWidth="1"/>
    <col min="12294" max="12294" width="9.88671875" style="11" customWidth="1"/>
    <col min="12295" max="12295" width="12.6640625" style="11" customWidth="1"/>
    <col min="12296" max="12309" width="0" style="11" hidden="1" customWidth="1"/>
    <col min="12310" max="12316" width="8.88671875" style="11"/>
    <col min="12317" max="12327" width="0" style="11" hidden="1" customWidth="1"/>
    <col min="12328" max="12340" width="8.88671875" style="11"/>
    <col min="12341" max="12341" width="73.44140625" style="11" customWidth="1"/>
    <col min="12342" max="12544" width="8.88671875" style="11"/>
    <col min="12545" max="12545" width="4.33203125" style="11" customWidth="1"/>
    <col min="12546" max="12546" width="14.44140625" style="11" customWidth="1"/>
    <col min="12547" max="12547" width="38.33203125" style="11" customWidth="1"/>
    <col min="12548" max="12548" width="4.5546875" style="11" customWidth="1"/>
    <col min="12549" max="12549" width="10.5546875" style="11" customWidth="1"/>
    <col min="12550" max="12550" width="9.88671875" style="11" customWidth="1"/>
    <col min="12551" max="12551" width="12.6640625" style="11" customWidth="1"/>
    <col min="12552" max="12565" width="0" style="11" hidden="1" customWidth="1"/>
    <col min="12566" max="12572" width="8.88671875" style="11"/>
    <col min="12573" max="12583" width="0" style="11" hidden="1" customWidth="1"/>
    <col min="12584" max="12596" width="8.88671875" style="11"/>
    <col min="12597" max="12597" width="73.44140625" style="11" customWidth="1"/>
    <col min="12598" max="12800" width="8.88671875" style="11"/>
    <col min="12801" max="12801" width="4.33203125" style="11" customWidth="1"/>
    <col min="12802" max="12802" width="14.44140625" style="11" customWidth="1"/>
    <col min="12803" max="12803" width="38.33203125" style="11" customWidth="1"/>
    <col min="12804" max="12804" width="4.5546875" style="11" customWidth="1"/>
    <col min="12805" max="12805" width="10.5546875" style="11" customWidth="1"/>
    <col min="12806" max="12806" width="9.88671875" style="11" customWidth="1"/>
    <col min="12807" max="12807" width="12.6640625" style="11" customWidth="1"/>
    <col min="12808" max="12821" width="0" style="11" hidden="1" customWidth="1"/>
    <col min="12822" max="12828" width="8.88671875" style="11"/>
    <col min="12829" max="12839" width="0" style="11" hidden="1" customWidth="1"/>
    <col min="12840" max="12852" width="8.88671875" style="11"/>
    <col min="12853" max="12853" width="73.44140625" style="11" customWidth="1"/>
    <col min="12854" max="13056" width="8.88671875" style="11"/>
    <col min="13057" max="13057" width="4.33203125" style="11" customWidth="1"/>
    <col min="13058" max="13058" width="14.44140625" style="11" customWidth="1"/>
    <col min="13059" max="13059" width="38.33203125" style="11" customWidth="1"/>
    <col min="13060" max="13060" width="4.5546875" style="11" customWidth="1"/>
    <col min="13061" max="13061" width="10.5546875" style="11" customWidth="1"/>
    <col min="13062" max="13062" width="9.88671875" style="11" customWidth="1"/>
    <col min="13063" max="13063" width="12.6640625" style="11" customWidth="1"/>
    <col min="13064" max="13077" width="0" style="11" hidden="1" customWidth="1"/>
    <col min="13078" max="13084" width="8.88671875" style="11"/>
    <col min="13085" max="13095" width="0" style="11" hidden="1" customWidth="1"/>
    <col min="13096" max="13108" width="8.88671875" style="11"/>
    <col min="13109" max="13109" width="73.44140625" style="11" customWidth="1"/>
    <col min="13110" max="13312" width="8.88671875" style="11"/>
    <col min="13313" max="13313" width="4.33203125" style="11" customWidth="1"/>
    <col min="13314" max="13314" width="14.44140625" style="11" customWidth="1"/>
    <col min="13315" max="13315" width="38.33203125" style="11" customWidth="1"/>
    <col min="13316" max="13316" width="4.5546875" style="11" customWidth="1"/>
    <col min="13317" max="13317" width="10.5546875" style="11" customWidth="1"/>
    <col min="13318" max="13318" width="9.88671875" style="11" customWidth="1"/>
    <col min="13319" max="13319" width="12.6640625" style="11" customWidth="1"/>
    <col min="13320" max="13333" width="0" style="11" hidden="1" customWidth="1"/>
    <col min="13334" max="13340" width="8.88671875" style="11"/>
    <col min="13341" max="13351" width="0" style="11" hidden="1" customWidth="1"/>
    <col min="13352" max="13364" width="8.88671875" style="11"/>
    <col min="13365" max="13365" width="73.44140625" style="11" customWidth="1"/>
    <col min="13366" max="13568" width="8.88671875" style="11"/>
    <col min="13569" max="13569" width="4.33203125" style="11" customWidth="1"/>
    <col min="13570" max="13570" width="14.44140625" style="11" customWidth="1"/>
    <col min="13571" max="13571" width="38.33203125" style="11" customWidth="1"/>
    <col min="13572" max="13572" width="4.5546875" style="11" customWidth="1"/>
    <col min="13573" max="13573" width="10.5546875" style="11" customWidth="1"/>
    <col min="13574" max="13574" width="9.88671875" style="11" customWidth="1"/>
    <col min="13575" max="13575" width="12.6640625" style="11" customWidth="1"/>
    <col min="13576" max="13589" width="0" style="11" hidden="1" customWidth="1"/>
    <col min="13590" max="13596" width="8.88671875" style="11"/>
    <col min="13597" max="13607" width="0" style="11" hidden="1" customWidth="1"/>
    <col min="13608" max="13620" width="8.88671875" style="11"/>
    <col min="13621" max="13621" width="73.44140625" style="11" customWidth="1"/>
    <col min="13622" max="13824" width="8.88671875" style="11"/>
    <col min="13825" max="13825" width="4.33203125" style="11" customWidth="1"/>
    <col min="13826" max="13826" width="14.44140625" style="11" customWidth="1"/>
    <col min="13827" max="13827" width="38.33203125" style="11" customWidth="1"/>
    <col min="13828" max="13828" width="4.5546875" style="11" customWidth="1"/>
    <col min="13829" max="13829" width="10.5546875" style="11" customWidth="1"/>
    <col min="13830" max="13830" width="9.88671875" style="11" customWidth="1"/>
    <col min="13831" max="13831" width="12.6640625" style="11" customWidth="1"/>
    <col min="13832" max="13845" width="0" style="11" hidden="1" customWidth="1"/>
    <col min="13846" max="13852" width="8.88671875" style="11"/>
    <col min="13853" max="13863" width="0" style="11" hidden="1" customWidth="1"/>
    <col min="13864" max="13876" width="8.88671875" style="11"/>
    <col min="13877" max="13877" width="73.44140625" style="11" customWidth="1"/>
    <col min="13878" max="14080" width="8.88671875" style="11"/>
    <col min="14081" max="14081" width="4.33203125" style="11" customWidth="1"/>
    <col min="14082" max="14082" width="14.44140625" style="11" customWidth="1"/>
    <col min="14083" max="14083" width="38.33203125" style="11" customWidth="1"/>
    <col min="14084" max="14084" width="4.5546875" style="11" customWidth="1"/>
    <col min="14085" max="14085" width="10.5546875" style="11" customWidth="1"/>
    <col min="14086" max="14086" width="9.88671875" style="11" customWidth="1"/>
    <col min="14087" max="14087" width="12.6640625" style="11" customWidth="1"/>
    <col min="14088" max="14101" width="0" style="11" hidden="1" customWidth="1"/>
    <col min="14102" max="14108" width="8.88671875" style="11"/>
    <col min="14109" max="14119" width="0" style="11" hidden="1" customWidth="1"/>
    <col min="14120" max="14132" width="8.88671875" style="11"/>
    <col min="14133" max="14133" width="73.44140625" style="11" customWidth="1"/>
    <col min="14134" max="14336" width="8.88671875" style="11"/>
    <col min="14337" max="14337" width="4.33203125" style="11" customWidth="1"/>
    <col min="14338" max="14338" width="14.44140625" style="11" customWidth="1"/>
    <col min="14339" max="14339" width="38.33203125" style="11" customWidth="1"/>
    <col min="14340" max="14340" width="4.5546875" style="11" customWidth="1"/>
    <col min="14341" max="14341" width="10.5546875" style="11" customWidth="1"/>
    <col min="14342" max="14342" width="9.88671875" style="11" customWidth="1"/>
    <col min="14343" max="14343" width="12.6640625" style="11" customWidth="1"/>
    <col min="14344" max="14357" width="0" style="11" hidden="1" customWidth="1"/>
    <col min="14358" max="14364" width="8.88671875" style="11"/>
    <col min="14365" max="14375" width="0" style="11" hidden="1" customWidth="1"/>
    <col min="14376" max="14388" width="8.88671875" style="11"/>
    <col min="14389" max="14389" width="73.44140625" style="11" customWidth="1"/>
    <col min="14390" max="14592" width="8.88671875" style="11"/>
    <col min="14593" max="14593" width="4.33203125" style="11" customWidth="1"/>
    <col min="14594" max="14594" width="14.44140625" style="11" customWidth="1"/>
    <col min="14595" max="14595" width="38.33203125" style="11" customWidth="1"/>
    <col min="14596" max="14596" width="4.5546875" style="11" customWidth="1"/>
    <col min="14597" max="14597" width="10.5546875" style="11" customWidth="1"/>
    <col min="14598" max="14598" width="9.88671875" style="11" customWidth="1"/>
    <col min="14599" max="14599" width="12.6640625" style="11" customWidth="1"/>
    <col min="14600" max="14613" width="0" style="11" hidden="1" customWidth="1"/>
    <col min="14614" max="14620" width="8.88671875" style="11"/>
    <col min="14621" max="14631" width="0" style="11" hidden="1" customWidth="1"/>
    <col min="14632" max="14644" width="8.88671875" style="11"/>
    <col min="14645" max="14645" width="73.44140625" style="11" customWidth="1"/>
    <col min="14646" max="14848" width="8.88671875" style="11"/>
    <col min="14849" max="14849" width="4.33203125" style="11" customWidth="1"/>
    <col min="14850" max="14850" width="14.44140625" style="11" customWidth="1"/>
    <col min="14851" max="14851" width="38.33203125" style="11" customWidth="1"/>
    <col min="14852" max="14852" width="4.5546875" style="11" customWidth="1"/>
    <col min="14853" max="14853" width="10.5546875" style="11" customWidth="1"/>
    <col min="14854" max="14854" width="9.88671875" style="11" customWidth="1"/>
    <col min="14855" max="14855" width="12.6640625" style="11" customWidth="1"/>
    <col min="14856" max="14869" width="0" style="11" hidden="1" customWidth="1"/>
    <col min="14870" max="14876" width="8.88671875" style="11"/>
    <col min="14877" max="14887" width="0" style="11" hidden="1" customWidth="1"/>
    <col min="14888" max="14900" width="8.88671875" style="11"/>
    <col min="14901" max="14901" width="73.44140625" style="11" customWidth="1"/>
    <col min="14902" max="15104" width="8.88671875" style="11"/>
    <col min="15105" max="15105" width="4.33203125" style="11" customWidth="1"/>
    <col min="15106" max="15106" width="14.44140625" style="11" customWidth="1"/>
    <col min="15107" max="15107" width="38.33203125" style="11" customWidth="1"/>
    <col min="15108" max="15108" width="4.5546875" style="11" customWidth="1"/>
    <col min="15109" max="15109" width="10.5546875" style="11" customWidth="1"/>
    <col min="15110" max="15110" width="9.88671875" style="11" customWidth="1"/>
    <col min="15111" max="15111" width="12.6640625" style="11" customWidth="1"/>
    <col min="15112" max="15125" width="0" style="11" hidden="1" customWidth="1"/>
    <col min="15126" max="15132" width="8.88671875" style="11"/>
    <col min="15133" max="15143" width="0" style="11" hidden="1" customWidth="1"/>
    <col min="15144" max="15156" width="8.88671875" style="11"/>
    <col min="15157" max="15157" width="73.44140625" style="11" customWidth="1"/>
    <col min="15158" max="15360" width="8.88671875" style="11"/>
    <col min="15361" max="15361" width="4.33203125" style="11" customWidth="1"/>
    <col min="15362" max="15362" width="14.44140625" style="11" customWidth="1"/>
    <col min="15363" max="15363" width="38.33203125" style="11" customWidth="1"/>
    <col min="15364" max="15364" width="4.5546875" style="11" customWidth="1"/>
    <col min="15365" max="15365" width="10.5546875" style="11" customWidth="1"/>
    <col min="15366" max="15366" width="9.88671875" style="11" customWidth="1"/>
    <col min="15367" max="15367" width="12.6640625" style="11" customWidth="1"/>
    <col min="15368" max="15381" width="0" style="11" hidden="1" customWidth="1"/>
    <col min="15382" max="15388" width="8.88671875" style="11"/>
    <col min="15389" max="15399" width="0" style="11" hidden="1" customWidth="1"/>
    <col min="15400" max="15412" width="8.88671875" style="11"/>
    <col min="15413" max="15413" width="73.44140625" style="11" customWidth="1"/>
    <col min="15414" max="15616" width="8.88671875" style="11"/>
    <col min="15617" max="15617" width="4.33203125" style="11" customWidth="1"/>
    <col min="15618" max="15618" width="14.44140625" style="11" customWidth="1"/>
    <col min="15619" max="15619" width="38.33203125" style="11" customWidth="1"/>
    <col min="15620" max="15620" width="4.5546875" style="11" customWidth="1"/>
    <col min="15621" max="15621" width="10.5546875" style="11" customWidth="1"/>
    <col min="15622" max="15622" width="9.88671875" style="11" customWidth="1"/>
    <col min="15623" max="15623" width="12.6640625" style="11" customWidth="1"/>
    <col min="15624" max="15637" width="0" style="11" hidden="1" customWidth="1"/>
    <col min="15638" max="15644" width="8.88671875" style="11"/>
    <col min="15645" max="15655" width="0" style="11" hidden="1" customWidth="1"/>
    <col min="15656" max="15668" width="8.88671875" style="11"/>
    <col min="15669" max="15669" width="73.44140625" style="11" customWidth="1"/>
    <col min="15670" max="15872" width="8.88671875" style="11"/>
    <col min="15873" max="15873" width="4.33203125" style="11" customWidth="1"/>
    <col min="15874" max="15874" width="14.44140625" style="11" customWidth="1"/>
    <col min="15875" max="15875" width="38.33203125" style="11" customWidth="1"/>
    <col min="15876" max="15876" width="4.5546875" style="11" customWidth="1"/>
    <col min="15877" max="15877" width="10.5546875" style="11" customWidth="1"/>
    <col min="15878" max="15878" width="9.88671875" style="11" customWidth="1"/>
    <col min="15879" max="15879" width="12.6640625" style="11" customWidth="1"/>
    <col min="15880" max="15893" width="0" style="11" hidden="1" customWidth="1"/>
    <col min="15894" max="15900" width="8.88671875" style="11"/>
    <col min="15901" max="15911" width="0" style="11" hidden="1" customWidth="1"/>
    <col min="15912" max="15924" width="8.88671875" style="11"/>
    <col min="15925" max="15925" width="73.44140625" style="11" customWidth="1"/>
    <col min="15926" max="16128" width="8.88671875" style="11"/>
    <col min="16129" max="16129" width="4.33203125" style="11" customWidth="1"/>
    <col min="16130" max="16130" width="14.44140625" style="11" customWidth="1"/>
    <col min="16131" max="16131" width="38.33203125" style="11" customWidth="1"/>
    <col min="16132" max="16132" width="4.5546875" style="11" customWidth="1"/>
    <col min="16133" max="16133" width="10.5546875" style="11" customWidth="1"/>
    <col min="16134" max="16134" width="9.88671875" style="11" customWidth="1"/>
    <col min="16135" max="16135" width="12.6640625" style="11" customWidth="1"/>
    <col min="16136" max="16149" width="0" style="11" hidden="1" customWidth="1"/>
    <col min="16150" max="16156" width="8.88671875" style="11"/>
    <col min="16157" max="16167" width="0" style="11" hidden="1" customWidth="1"/>
    <col min="16168" max="16180" width="8.88671875" style="11"/>
    <col min="16181" max="16181" width="73.44140625" style="11" customWidth="1"/>
    <col min="16182" max="16384" width="8.88671875" style="11"/>
  </cols>
  <sheetData>
    <row r="1" spans="1:60" ht="15.75" customHeight="1">
      <c r="A1" s="255" t="s">
        <v>284</v>
      </c>
      <c r="B1" s="255"/>
      <c r="C1" s="255"/>
      <c r="D1" s="255"/>
      <c r="E1" s="255"/>
      <c r="F1" s="255"/>
      <c r="G1" s="255"/>
      <c r="AE1" s="11" t="s">
        <v>46</v>
      </c>
    </row>
    <row r="2" spans="1:60" ht="24.9" customHeight="1">
      <c r="A2" s="145" t="s">
        <v>43</v>
      </c>
      <c r="B2" s="140"/>
      <c r="C2" s="256" t="s">
        <v>85</v>
      </c>
      <c r="D2" s="257"/>
      <c r="E2" s="257"/>
      <c r="F2" s="257"/>
      <c r="G2" s="258"/>
      <c r="AE2" s="11" t="s">
        <v>47</v>
      </c>
    </row>
    <row r="3" spans="1:60" ht="24.9" hidden="1" customHeight="1">
      <c r="A3" s="145" t="s">
        <v>44</v>
      </c>
      <c r="B3" s="140"/>
      <c r="C3" s="257"/>
      <c r="D3" s="257"/>
      <c r="E3" s="257"/>
      <c r="F3" s="257"/>
      <c r="G3" s="258"/>
      <c r="AE3" s="11" t="s">
        <v>48</v>
      </c>
    </row>
    <row r="4" spans="1:60" ht="24.9" hidden="1" customHeight="1">
      <c r="A4" s="145" t="s">
        <v>45</v>
      </c>
      <c r="B4" s="140"/>
      <c r="C4" s="256"/>
      <c r="D4" s="257"/>
      <c r="E4" s="257"/>
      <c r="F4" s="257"/>
      <c r="G4" s="258"/>
      <c r="AE4" s="11" t="s">
        <v>49</v>
      </c>
    </row>
    <row r="5" spans="1:60" hidden="1">
      <c r="A5" s="146" t="s">
        <v>98</v>
      </c>
      <c r="B5" s="147"/>
      <c r="C5" s="148"/>
      <c r="D5" s="149"/>
      <c r="E5" s="149"/>
      <c r="F5" s="149"/>
      <c r="G5" s="150"/>
      <c r="AE5" s="11" t="s">
        <v>99</v>
      </c>
    </row>
    <row r="7" spans="1:60" ht="39.6">
      <c r="A7" s="151" t="s">
        <v>50</v>
      </c>
      <c r="B7" s="152" t="s">
        <v>51</v>
      </c>
      <c r="C7" s="152" t="s">
        <v>52</v>
      </c>
      <c r="D7" s="151" t="s">
        <v>53</v>
      </c>
      <c r="E7" s="151" t="s">
        <v>54</v>
      </c>
      <c r="F7" s="153" t="s">
        <v>55</v>
      </c>
      <c r="G7" s="151" t="s">
        <v>11</v>
      </c>
      <c r="H7" s="154" t="s">
        <v>56</v>
      </c>
      <c r="I7" s="154" t="s">
        <v>57</v>
      </c>
      <c r="J7" s="154" t="s">
        <v>58</v>
      </c>
      <c r="K7" s="154" t="s">
        <v>59</v>
      </c>
      <c r="L7" s="154" t="s">
        <v>60</v>
      </c>
      <c r="M7" s="154" t="s">
        <v>61</v>
      </c>
      <c r="N7" s="154" t="s">
        <v>62</v>
      </c>
      <c r="O7" s="154" t="s">
        <v>63</v>
      </c>
      <c r="P7" s="154" t="s">
        <v>64</v>
      </c>
      <c r="Q7" s="154" t="s">
        <v>65</v>
      </c>
      <c r="R7" s="154" t="s">
        <v>66</v>
      </c>
      <c r="S7" s="154" t="s">
        <v>100</v>
      </c>
      <c r="T7" s="154" t="s">
        <v>67</v>
      </c>
      <c r="U7" s="154" t="s">
        <v>68</v>
      </c>
    </row>
    <row r="8" spans="1:60">
      <c r="A8" s="155" t="s">
        <v>69</v>
      </c>
      <c r="B8" s="156" t="s">
        <v>87</v>
      </c>
      <c r="C8" s="157" t="s">
        <v>76</v>
      </c>
      <c r="D8" s="158"/>
      <c r="E8" s="159"/>
      <c r="F8" s="160"/>
      <c r="G8" s="160">
        <f>SUMIF(AE9:AE15,"&lt;&gt;NOR",G9:G15)</f>
        <v>0</v>
      </c>
      <c r="H8" s="160"/>
      <c r="I8" s="160">
        <f>SUM(I9:I15)</f>
        <v>15834.82</v>
      </c>
      <c r="J8" s="160"/>
      <c r="K8" s="160">
        <f>SUM(K9:K15)</f>
        <v>120702.23</v>
      </c>
      <c r="L8" s="160"/>
      <c r="M8" s="160">
        <f>SUM(M9:M15)</f>
        <v>0</v>
      </c>
      <c r="N8" s="158"/>
      <c r="O8" s="158">
        <f>SUM(O9:O15)</f>
        <v>55.481470000000002</v>
      </c>
      <c r="P8" s="158"/>
      <c r="Q8" s="158">
        <f>SUM(Q9:Q15)</f>
        <v>0</v>
      </c>
      <c r="R8" s="158"/>
      <c r="S8" s="158"/>
      <c r="T8" s="155"/>
      <c r="U8" s="158">
        <f>SUM(U9:U15)</f>
        <v>429.96000000000004</v>
      </c>
      <c r="AE8" s="11" t="s">
        <v>70</v>
      </c>
    </row>
    <row r="9" spans="1:60" outlineLevel="1">
      <c r="A9" s="161">
        <v>1</v>
      </c>
      <c r="B9" s="162" t="s">
        <v>101</v>
      </c>
      <c r="C9" s="163" t="s">
        <v>102</v>
      </c>
      <c r="D9" s="164" t="s">
        <v>103</v>
      </c>
      <c r="E9" s="165">
        <v>72.900000000000006</v>
      </c>
      <c r="F9" s="193">
        <v>0</v>
      </c>
      <c r="G9" s="166">
        <f>E9*F9</f>
        <v>0</v>
      </c>
      <c r="H9" s="166">
        <v>0</v>
      </c>
      <c r="I9" s="166">
        <f t="shared" ref="I9:I15" si="0">ROUND(E9*H9,2)</f>
        <v>0</v>
      </c>
      <c r="J9" s="166">
        <v>1147.2</v>
      </c>
      <c r="K9" s="166">
        <f t="shared" ref="K9:K15" si="1">ROUND(E9*J9,2)</f>
        <v>83630.880000000005</v>
      </c>
      <c r="L9" s="166">
        <v>15</v>
      </c>
      <c r="M9" s="166">
        <f t="shared" ref="M9:M15" si="2">G9*(1+L9/100)</f>
        <v>0</v>
      </c>
      <c r="N9" s="164">
        <v>0</v>
      </c>
      <c r="O9" s="164">
        <f t="shared" ref="O9:O15" si="3">ROUND(E9*N9,5)</f>
        <v>0</v>
      </c>
      <c r="P9" s="164">
        <v>0</v>
      </c>
      <c r="Q9" s="164">
        <f t="shared" ref="Q9:Q15" si="4">ROUND(E9*P9,5)</f>
        <v>0</v>
      </c>
      <c r="R9" s="164"/>
      <c r="S9" s="164"/>
      <c r="T9" s="167">
        <v>4.7279999999999998</v>
      </c>
      <c r="U9" s="164">
        <f t="shared" ref="U9:U15" si="5">ROUND(E9*T9,2)</f>
        <v>344.67</v>
      </c>
      <c r="V9" s="168"/>
      <c r="W9" s="168"/>
      <c r="X9" s="168"/>
      <c r="Y9" s="168"/>
      <c r="Z9" s="168"/>
      <c r="AA9" s="168"/>
      <c r="AB9" s="168"/>
      <c r="AC9" s="168"/>
      <c r="AD9" s="168"/>
      <c r="AE9" s="168" t="s">
        <v>104</v>
      </c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</row>
    <row r="10" spans="1:60" outlineLevel="1">
      <c r="A10" s="161">
        <v>2</v>
      </c>
      <c r="B10" s="162" t="s">
        <v>105</v>
      </c>
      <c r="C10" s="163" t="s">
        <v>106</v>
      </c>
      <c r="D10" s="164" t="s">
        <v>103</v>
      </c>
      <c r="E10" s="165">
        <v>34.56</v>
      </c>
      <c r="F10" s="193">
        <v>0</v>
      </c>
      <c r="G10" s="166">
        <f t="shared" ref="G10:G15" si="6">E10*F10</f>
        <v>0</v>
      </c>
      <c r="H10" s="166">
        <v>0</v>
      </c>
      <c r="I10" s="166">
        <f t="shared" si="0"/>
        <v>0</v>
      </c>
      <c r="J10" s="166">
        <v>246.6</v>
      </c>
      <c r="K10" s="166">
        <f t="shared" si="1"/>
        <v>8522.5</v>
      </c>
      <c r="L10" s="166">
        <v>15</v>
      </c>
      <c r="M10" s="166">
        <f t="shared" si="2"/>
        <v>0</v>
      </c>
      <c r="N10" s="164">
        <v>0</v>
      </c>
      <c r="O10" s="164">
        <f t="shared" si="3"/>
        <v>0</v>
      </c>
      <c r="P10" s="164">
        <v>0</v>
      </c>
      <c r="Q10" s="164">
        <f t="shared" si="4"/>
        <v>0</v>
      </c>
      <c r="R10" s="164"/>
      <c r="S10" s="164"/>
      <c r="T10" s="167">
        <v>0.01</v>
      </c>
      <c r="U10" s="164">
        <f t="shared" si="5"/>
        <v>0.35</v>
      </c>
      <c r="V10" s="168"/>
      <c r="W10" s="168"/>
      <c r="X10" s="168"/>
      <c r="Y10" s="168"/>
      <c r="Z10" s="168"/>
      <c r="AA10" s="168"/>
      <c r="AB10" s="168"/>
      <c r="AC10" s="168"/>
      <c r="AD10" s="168"/>
      <c r="AE10" s="168" t="s">
        <v>104</v>
      </c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</row>
    <row r="11" spans="1:60" outlineLevel="1">
      <c r="A11" s="161">
        <v>3</v>
      </c>
      <c r="B11" s="162" t="s">
        <v>107</v>
      </c>
      <c r="C11" s="163" t="s">
        <v>108</v>
      </c>
      <c r="D11" s="164" t="s">
        <v>103</v>
      </c>
      <c r="E11" s="165">
        <v>34.56</v>
      </c>
      <c r="F11" s="193">
        <v>0</v>
      </c>
      <c r="G11" s="166">
        <f t="shared" si="6"/>
        <v>0</v>
      </c>
      <c r="H11" s="166">
        <v>0</v>
      </c>
      <c r="I11" s="166">
        <f t="shared" si="0"/>
        <v>0</v>
      </c>
      <c r="J11" s="166">
        <v>163</v>
      </c>
      <c r="K11" s="166">
        <f t="shared" si="1"/>
        <v>5633.28</v>
      </c>
      <c r="L11" s="166">
        <v>15</v>
      </c>
      <c r="M11" s="166">
        <f t="shared" si="2"/>
        <v>0</v>
      </c>
      <c r="N11" s="164">
        <v>0</v>
      </c>
      <c r="O11" s="164">
        <f t="shared" si="3"/>
        <v>0</v>
      </c>
      <c r="P11" s="164">
        <v>0</v>
      </c>
      <c r="Q11" s="164">
        <f t="shared" si="4"/>
        <v>0</v>
      </c>
      <c r="R11" s="164"/>
      <c r="S11" s="164"/>
      <c r="T11" s="167">
        <v>0.65</v>
      </c>
      <c r="U11" s="164">
        <f t="shared" si="5"/>
        <v>22.46</v>
      </c>
      <c r="V11" s="168"/>
      <c r="W11" s="168"/>
      <c r="X11" s="168"/>
      <c r="Y11" s="168"/>
      <c r="Z11" s="168"/>
      <c r="AA11" s="168"/>
      <c r="AB11" s="168"/>
      <c r="AC11" s="168"/>
      <c r="AD11" s="168"/>
      <c r="AE11" s="168" t="s">
        <v>104</v>
      </c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</row>
    <row r="12" spans="1:60" outlineLevel="1">
      <c r="A12" s="161">
        <v>4</v>
      </c>
      <c r="B12" s="162" t="s">
        <v>109</v>
      </c>
      <c r="C12" s="163" t="s">
        <v>110</v>
      </c>
      <c r="D12" s="164" t="s">
        <v>103</v>
      </c>
      <c r="E12" s="165">
        <v>38.340000000000003</v>
      </c>
      <c r="F12" s="193">
        <v>0</v>
      </c>
      <c r="G12" s="166">
        <f t="shared" si="6"/>
        <v>0</v>
      </c>
      <c r="H12" s="166">
        <v>0</v>
      </c>
      <c r="I12" s="166">
        <f t="shared" si="0"/>
        <v>0</v>
      </c>
      <c r="J12" s="166">
        <v>67.5</v>
      </c>
      <c r="K12" s="166">
        <f t="shared" si="1"/>
        <v>2587.9499999999998</v>
      </c>
      <c r="L12" s="166">
        <v>15</v>
      </c>
      <c r="M12" s="166">
        <f t="shared" si="2"/>
        <v>0</v>
      </c>
      <c r="N12" s="164">
        <v>0</v>
      </c>
      <c r="O12" s="164">
        <f t="shared" si="3"/>
        <v>0</v>
      </c>
      <c r="P12" s="164">
        <v>0</v>
      </c>
      <c r="Q12" s="164">
        <f t="shared" si="4"/>
        <v>0</v>
      </c>
      <c r="R12" s="164"/>
      <c r="S12" s="164"/>
      <c r="T12" s="167">
        <v>0.18</v>
      </c>
      <c r="U12" s="164">
        <f t="shared" si="5"/>
        <v>6.9</v>
      </c>
      <c r="V12" s="168"/>
      <c r="W12" s="168"/>
      <c r="X12" s="168"/>
      <c r="Y12" s="168"/>
      <c r="Z12" s="168"/>
      <c r="AA12" s="168"/>
      <c r="AB12" s="168"/>
      <c r="AC12" s="168"/>
      <c r="AD12" s="168"/>
      <c r="AE12" s="168" t="s">
        <v>104</v>
      </c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</row>
    <row r="13" spans="1:60" ht="20.399999999999999" outlineLevel="1">
      <c r="A13" s="161">
        <v>5</v>
      </c>
      <c r="B13" s="162" t="s">
        <v>111</v>
      </c>
      <c r="C13" s="163" t="s">
        <v>112</v>
      </c>
      <c r="D13" s="164" t="s">
        <v>103</v>
      </c>
      <c r="E13" s="165">
        <v>28.8</v>
      </c>
      <c r="F13" s="193">
        <v>0</v>
      </c>
      <c r="G13" s="166">
        <f t="shared" si="6"/>
        <v>0</v>
      </c>
      <c r="H13" s="166">
        <v>480.2</v>
      </c>
      <c r="I13" s="166">
        <f t="shared" si="0"/>
        <v>13829.76</v>
      </c>
      <c r="J13" s="166">
        <v>339.00000000000006</v>
      </c>
      <c r="K13" s="166">
        <f t="shared" si="1"/>
        <v>9763.2000000000007</v>
      </c>
      <c r="L13" s="166">
        <v>15</v>
      </c>
      <c r="M13" s="166">
        <f t="shared" si="2"/>
        <v>0</v>
      </c>
      <c r="N13" s="164">
        <v>1.7</v>
      </c>
      <c r="O13" s="164">
        <f t="shared" si="3"/>
        <v>48.96</v>
      </c>
      <c r="P13" s="164">
        <v>0</v>
      </c>
      <c r="Q13" s="164">
        <f t="shared" si="4"/>
        <v>0</v>
      </c>
      <c r="R13" s="164"/>
      <c r="S13" s="164"/>
      <c r="T13" s="167">
        <v>1.59</v>
      </c>
      <c r="U13" s="164">
        <f t="shared" si="5"/>
        <v>45.79</v>
      </c>
      <c r="V13" s="168"/>
      <c r="W13" s="188"/>
      <c r="X13" s="168"/>
      <c r="Y13" s="168"/>
      <c r="Z13" s="168"/>
      <c r="AA13" s="168"/>
      <c r="AB13" s="168"/>
      <c r="AC13" s="168"/>
      <c r="AD13" s="168"/>
      <c r="AE13" s="168" t="s">
        <v>104</v>
      </c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</row>
    <row r="14" spans="1:60" outlineLevel="1">
      <c r="A14" s="161">
        <v>6</v>
      </c>
      <c r="B14" s="162" t="s">
        <v>113</v>
      </c>
      <c r="C14" s="163" t="s">
        <v>114</v>
      </c>
      <c r="D14" s="164" t="s">
        <v>103</v>
      </c>
      <c r="E14" s="165">
        <v>34.56</v>
      </c>
      <c r="F14" s="193">
        <v>0</v>
      </c>
      <c r="G14" s="166">
        <f t="shared" si="6"/>
        <v>0</v>
      </c>
      <c r="H14" s="166">
        <v>0</v>
      </c>
      <c r="I14" s="166">
        <f t="shared" si="0"/>
        <v>0</v>
      </c>
      <c r="J14" s="166">
        <v>240</v>
      </c>
      <c r="K14" s="166">
        <f t="shared" si="1"/>
        <v>8294.4</v>
      </c>
      <c r="L14" s="166">
        <v>15</v>
      </c>
      <c r="M14" s="166">
        <f t="shared" si="2"/>
        <v>0</v>
      </c>
      <c r="N14" s="164">
        <v>0</v>
      </c>
      <c r="O14" s="164">
        <f t="shared" si="3"/>
        <v>0</v>
      </c>
      <c r="P14" s="164">
        <v>0</v>
      </c>
      <c r="Q14" s="164">
        <f t="shared" si="4"/>
        <v>0</v>
      </c>
      <c r="R14" s="164"/>
      <c r="S14" s="164"/>
      <c r="T14" s="167">
        <v>0</v>
      </c>
      <c r="U14" s="164">
        <f t="shared" si="5"/>
        <v>0</v>
      </c>
      <c r="V14" s="168"/>
      <c r="W14" s="168"/>
      <c r="X14" s="168"/>
      <c r="Y14" s="168"/>
      <c r="Z14" s="168"/>
      <c r="AA14" s="168"/>
      <c r="AB14" s="168"/>
      <c r="AC14" s="168"/>
      <c r="AD14" s="168"/>
      <c r="AE14" s="168" t="s">
        <v>104</v>
      </c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</row>
    <row r="15" spans="1:60" ht="20.399999999999999" outlineLevel="1">
      <c r="A15" s="161">
        <v>7</v>
      </c>
      <c r="B15" s="162" t="s">
        <v>115</v>
      </c>
      <c r="C15" s="163" t="s">
        <v>116</v>
      </c>
      <c r="D15" s="164" t="s">
        <v>103</v>
      </c>
      <c r="E15" s="165">
        <v>5.76</v>
      </c>
      <c r="F15" s="193">
        <v>0</v>
      </c>
      <c r="G15" s="166">
        <f t="shared" si="6"/>
        <v>0</v>
      </c>
      <c r="H15" s="166">
        <v>348.1</v>
      </c>
      <c r="I15" s="166">
        <f t="shared" si="0"/>
        <v>2005.06</v>
      </c>
      <c r="J15" s="166">
        <v>394.1</v>
      </c>
      <c r="K15" s="166">
        <f t="shared" si="1"/>
        <v>2270.02</v>
      </c>
      <c r="L15" s="166">
        <v>15</v>
      </c>
      <c r="M15" s="166">
        <f t="shared" si="2"/>
        <v>0</v>
      </c>
      <c r="N15" s="164">
        <v>1.1322000000000001</v>
      </c>
      <c r="O15" s="164">
        <f t="shared" si="3"/>
        <v>6.5214699999999999</v>
      </c>
      <c r="P15" s="164">
        <v>0</v>
      </c>
      <c r="Q15" s="164">
        <f t="shared" si="4"/>
        <v>0</v>
      </c>
      <c r="R15" s="164"/>
      <c r="S15" s="164"/>
      <c r="T15" s="167">
        <v>1.7</v>
      </c>
      <c r="U15" s="164">
        <f t="shared" si="5"/>
        <v>9.7899999999999991</v>
      </c>
      <c r="V15" s="168"/>
      <c r="W15" s="168"/>
      <c r="X15" s="168"/>
      <c r="Y15" s="168"/>
      <c r="Z15" s="168"/>
      <c r="AA15" s="168"/>
      <c r="AB15" s="168"/>
      <c r="AC15" s="168"/>
      <c r="AD15" s="168"/>
      <c r="AE15" s="168" t="s">
        <v>104</v>
      </c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</row>
    <row r="16" spans="1:60">
      <c r="A16" s="169" t="s">
        <v>69</v>
      </c>
      <c r="B16" s="170" t="s">
        <v>77</v>
      </c>
      <c r="C16" s="171" t="s">
        <v>88</v>
      </c>
      <c r="D16" s="172"/>
      <c r="E16" s="173"/>
      <c r="F16" s="174"/>
      <c r="G16" s="174">
        <f>SUMIF(AE17:AE17,"&lt;&gt;NOR",G17:G17)</f>
        <v>0</v>
      </c>
      <c r="H16" s="174"/>
      <c r="I16" s="174">
        <f>SUM(I17:I17)</f>
        <v>0</v>
      </c>
      <c r="J16" s="174"/>
      <c r="K16" s="174">
        <f>SUM(K17:K17)</f>
        <v>2920</v>
      </c>
      <c r="L16" s="174"/>
      <c r="M16" s="174">
        <f>SUM(M17:M17)</f>
        <v>0</v>
      </c>
      <c r="N16" s="172"/>
      <c r="O16" s="172">
        <f>SUM(O17:O17)</f>
        <v>0</v>
      </c>
      <c r="P16" s="172"/>
      <c r="Q16" s="172">
        <f>SUM(Q17:Q17)</f>
        <v>0</v>
      </c>
      <c r="R16" s="172"/>
      <c r="S16" s="172"/>
      <c r="T16" s="175"/>
      <c r="U16" s="172">
        <f>SUM(U17:U17)</f>
        <v>8</v>
      </c>
      <c r="AE16" s="11" t="s">
        <v>70</v>
      </c>
    </row>
    <row r="17" spans="1:60" ht="20.399999999999999" outlineLevel="1">
      <c r="A17" s="161">
        <v>8</v>
      </c>
      <c r="B17" s="162" t="s">
        <v>117</v>
      </c>
      <c r="C17" s="163" t="s">
        <v>118</v>
      </c>
      <c r="D17" s="164" t="s">
        <v>81</v>
      </c>
      <c r="E17" s="165">
        <v>40</v>
      </c>
      <c r="F17" s="193">
        <v>0</v>
      </c>
      <c r="G17" s="166">
        <f>E17*F17</f>
        <v>0</v>
      </c>
      <c r="H17" s="166">
        <v>0</v>
      </c>
      <c r="I17" s="166">
        <f>ROUND(E17*H17,2)</f>
        <v>0</v>
      </c>
      <c r="J17" s="166">
        <v>73</v>
      </c>
      <c r="K17" s="166">
        <f>ROUND(E17*J17,2)</f>
        <v>2920</v>
      </c>
      <c r="L17" s="166">
        <v>15</v>
      </c>
      <c r="M17" s="166">
        <f>G17*(1+L17/100)</f>
        <v>0</v>
      </c>
      <c r="N17" s="164">
        <v>0</v>
      </c>
      <c r="O17" s="164">
        <f>ROUND(E17*N17,5)</f>
        <v>0</v>
      </c>
      <c r="P17" s="164">
        <v>0</v>
      </c>
      <c r="Q17" s="164">
        <f>ROUND(E17*P17,5)</f>
        <v>0</v>
      </c>
      <c r="R17" s="164"/>
      <c r="S17" s="164"/>
      <c r="T17" s="167">
        <v>0.2</v>
      </c>
      <c r="U17" s="164">
        <f>ROUND(E17*T17,2)</f>
        <v>8</v>
      </c>
      <c r="V17" s="168"/>
      <c r="W17" s="168"/>
      <c r="X17" s="168"/>
      <c r="Y17" s="168"/>
      <c r="Z17" s="168"/>
      <c r="AA17" s="168"/>
      <c r="AB17" s="168"/>
      <c r="AC17" s="168"/>
      <c r="AD17" s="168"/>
      <c r="AE17" s="168" t="s">
        <v>119</v>
      </c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</row>
    <row r="18" spans="1:60">
      <c r="A18" s="169" t="s">
        <v>69</v>
      </c>
      <c r="B18" s="170" t="s">
        <v>89</v>
      </c>
      <c r="C18" s="171" t="s">
        <v>90</v>
      </c>
      <c r="D18" s="172"/>
      <c r="E18" s="173"/>
      <c r="F18" s="174"/>
      <c r="G18" s="174">
        <f>SUMIF(AE19:AE55,"&lt;&gt;NOR",G19:G55)</f>
        <v>0</v>
      </c>
      <c r="H18" s="174"/>
      <c r="I18" s="174">
        <f>SUM(I19:I55)</f>
        <v>271951.84999999998</v>
      </c>
      <c r="J18" s="174"/>
      <c r="K18" s="174">
        <f>SUM(K19:K55)</f>
        <v>866320.82999999973</v>
      </c>
      <c r="L18" s="174"/>
      <c r="M18" s="174">
        <f>SUM(M19:M55)</f>
        <v>0</v>
      </c>
      <c r="N18" s="172"/>
      <c r="O18" s="172">
        <f>SUM(O19:O55)</f>
        <v>10.650739999999999</v>
      </c>
      <c r="P18" s="172"/>
      <c r="Q18" s="172">
        <f>SUM(Q19:Q55)</f>
        <v>11.134020000000001</v>
      </c>
      <c r="R18" s="172"/>
      <c r="S18" s="172"/>
      <c r="T18" s="175"/>
      <c r="U18" s="172">
        <f>SUM(U19:U55)</f>
        <v>1710.96</v>
      </c>
      <c r="AE18" s="11" t="s">
        <v>70</v>
      </c>
    </row>
    <row r="19" spans="1:60" outlineLevel="1">
      <c r="A19" s="161">
        <v>9</v>
      </c>
      <c r="B19" s="162" t="s">
        <v>120</v>
      </c>
      <c r="C19" s="163" t="s">
        <v>121</v>
      </c>
      <c r="D19" s="164" t="s">
        <v>72</v>
      </c>
      <c r="E19" s="165">
        <v>230</v>
      </c>
      <c r="F19" s="193">
        <v>0</v>
      </c>
      <c r="G19" s="166">
        <f>E19*F19</f>
        <v>0</v>
      </c>
      <c r="H19" s="166">
        <v>34.700000000000003</v>
      </c>
      <c r="I19" s="166">
        <f t="shared" ref="I19:I38" si="7">ROUND(E19*H19,2)</f>
        <v>7981</v>
      </c>
      <c r="J19" s="166">
        <v>103.8</v>
      </c>
      <c r="K19" s="166">
        <f t="shared" ref="K19:K38" si="8">ROUND(E19*J19,2)</f>
        <v>23874</v>
      </c>
      <c r="L19" s="166">
        <v>15</v>
      </c>
      <c r="M19" s="166">
        <f t="shared" ref="M19:M38" si="9">G19*(1+L19/100)</f>
        <v>0</v>
      </c>
      <c r="N19" s="164">
        <v>3.8000000000000002E-4</v>
      </c>
      <c r="O19" s="164">
        <f t="shared" ref="O19:O38" si="10">ROUND(E19*N19,5)</f>
        <v>8.7400000000000005E-2</v>
      </c>
      <c r="P19" s="164">
        <v>0</v>
      </c>
      <c r="Q19" s="164">
        <f t="shared" ref="Q19:Q38" si="11">ROUND(E19*P19,5)</f>
        <v>0</v>
      </c>
      <c r="R19" s="164"/>
      <c r="S19" s="164"/>
      <c r="T19" s="167">
        <v>0.32</v>
      </c>
      <c r="U19" s="164">
        <f t="shared" ref="U19:U38" si="12">ROUND(E19*T19,2)</f>
        <v>73.599999999999994</v>
      </c>
      <c r="V19" s="168"/>
      <c r="W19" s="168"/>
      <c r="X19" s="168"/>
      <c r="Y19" s="168"/>
      <c r="Z19" s="168"/>
      <c r="AA19" s="168"/>
      <c r="AB19" s="168"/>
      <c r="AC19" s="168"/>
      <c r="AD19" s="168"/>
      <c r="AE19" s="168" t="s">
        <v>104</v>
      </c>
      <c r="AF19" s="168"/>
      <c r="AG19" s="168"/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</row>
    <row r="20" spans="1:60" outlineLevel="1">
      <c r="A20" s="161">
        <v>10</v>
      </c>
      <c r="B20" s="162" t="s">
        <v>122</v>
      </c>
      <c r="C20" s="163" t="s">
        <v>123</v>
      </c>
      <c r="D20" s="164" t="s">
        <v>72</v>
      </c>
      <c r="E20" s="165">
        <v>265</v>
      </c>
      <c r="F20" s="193">
        <v>0</v>
      </c>
      <c r="G20" s="166">
        <f t="shared" ref="G20:G38" si="13">E20*F20</f>
        <v>0</v>
      </c>
      <c r="H20" s="166">
        <v>41.2</v>
      </c>
      <c r="I20" s="166">
        <f t="shared" si="7"/>
        <v>10918</v>
      </c>
      <c r="J20" s="166">
        <v>116.3</v>
      </c>
      <c r="K20" s="166">
        <f t="shared" si="8"/>
        <v>30819.5</v>
      </c>
      <c r="L20" s="166">
        <v>15</v>
      </c>
      <c r="M20" s="166">
        <f t="shared" si="9"/>
        <v>0</v>
      </c>
      <c r="N20" s="164">
        <v>4.6999999999999999E-4</v>
      </c>
      <c r="O20" s="164">
        <f t="shared" si="10"/>
        <v>0.12454999999999999</v>
      </c>
      <c r="P20" s="164">
        <v>0</v>
      </c>
      <c r="Q20" s="164">
        <f t="shared" si="11"/>
        <v>0</v>
      </c>
      <c r="R20" s="164"/>
      <c r="S20" s="164"/>
      <c r="T20" s="167">
        <v>0.36</v>
      </c>
      <c r="U20" s="164">
        <f t="shared" si="12"/>
        <v>95.4</v>
      </c>
      <c r="V20" s="168"/>
      <c r="W20" s="168"/>
      <c r="X20" s="168"/>
      <c r="Y20" s="168"/>
      <c r="Z20" s="168"/>
      <c r="AA20" s="168"/>
      <c r="AB20" s="168"/>
      <c r="AC20" s="168"/>
      <c r="AD20" s="168"/>
      <c r="AE20" s="168" t="s">
        <v>104</v>
      </c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</row>
    <row r="21" spans="1:60" outlineLevel="1">
      <c r="A21" s="161">
        <v>11</v>
      </c>
      <c r="B21" s="162" t="s">
        <v>124</v>
      </c>
      <c r="C21" s="163" t="s">
        <v>125</v>
      </c>
      <c r="D21" s="164" t="s">
        <v>72</v>
      </c>
      <c r="E21" s="165">
        <v>22</v>
      </c>
      <c r="F21" s="193">
        <v>0</v>
      </c>
      <c r="G21" s="166">
        <f t="shared" si="13"/>
        <v>0</v>
      </c>
      <c r="H21" s="166">
        <v>91.2</v>
      </c>
      <c r="I21" s="166">
        <f t="shared" si="7"/>
        <v>2006.4</v>
      </c>
      <c r="J21" s="166">
        <v>149.80000000000001</v>
      </c>
      <c r="K21" s="166">
        <f t="shared" si="8"/>
        <v>3295.6</v>
      </c>
      <c r="L21" s="166">
        <v>15</v>
      </c>
      <c r="M21" s="166">
        <f t="shared" si="9"/>
        <v>0</v>
      </c>
      <c r="N21" s="164">
        <v>6.9999999999999999E-4</v>
      </c>
      <c r="O21" s="164">
        <f t="shared" si="10"/>
        <v>1.54E-2</v>
      </c>
      <c r="P21" s="164">
        <v>0</v>
      </c>
      <c r="Q21" s="164">
        <f t="shared" si="11"/>
        <v>0</v>
      </c>
      <c r="R21" s="164"/>
      <c r="S21" s="164"/>
      <c r="T21" s="167">
        <v>0.45200000000000001</v>
      </c>
      <c r="U21" s="164">
        <f t="shared" si="12"/>
        <v>9.94</v>
      </c>
      <c r="V21" s="168"/>
      <c r="W21" s="168"/>
      <c r="X21" s="168"/>
      <c r="Y21" s="168"/>
      <c r="Z21" s="168"/>
      <c r="AA21" s="168"/>
      <c r="AB21" s="168"/>
      <c r="AC21" s="168"/>
      <c r="AD21" s="168"/>
      <c r="AE21" s="168" t="s">
        <v>104</v>
      </c>
      <c r="AF21" s="168"/>
      <c r="AG21" s="168"/>
      <c r="AH21" s="168"/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</row>
    <row r="22" spans="1:60" outlineLevel="1">
      <c r="A22" s="161">
        <v>12</v>
      </c>
      <c r="B22" s="162" t="s">
        <v>126</v>
      </c>
      <c r="C22" s="163" t="s">
        <v>127</v>
      </c>
      <c r="D22" s="164" t="s">
        <v>72</v>
      </c>
      <c r="E22" s="165">
        <v>125</v>
      </c>
      <c r="F22" s="193">
        <v>0</v>
      </c>
      <c r="G22" s="166">
        <f t="shared" si="13"/>
        <v>0</v>
      </c>
      <c r="H22" s="166">
        <v>106.9</v>
      </c>
      <c r="I22" s="166">
        <f t="shared" si="7"/>
        <v>13362.5</v>
      </c>
      <c r="J22" s="166">
        <v>380.20000000000005</v>
      </c>
      <c r="K22" s="166">
        <f t="shared" si="8"/>
        <v>47525</v>
      </c>
      <c r="L22" s="166">
        <v>15</v>
      </c>
      <c r="M22" s="166">
        <f t="shared" si="9"/>
        <v>0</v>
      </c>
      <c r="N22" s="164">
        <v>1.5200000000000001E-3</v>
      </c>
      <c r="O22" s="164">
        <f t="shared" si="10"/>
        <v>0.19</v>
      </c>
      <c r="P22" s="164">
        <v>0</v>
      </c>
      <c r="Q22" s="164">
        <f t="shared" si="11"/>
        <v>0</v>
      </c>
      <c r="R22" s="164"/>
      <c r="S22" s="164"/>
      <c r="T22" s="167">
        <v>1.17</v>
      </c>
      <c r="U22" s="164">
        <f t="shared" si="12"/>
        <v>146.25</v>
      </c>
      <c r="V22" s="168"/>
      <c r="W22" s="168"/>
      <c r="X22" s="168"/>
      <c r="Y22" s="168"/>
      <c r="Z22" s="168"/>
      <c r="AA22" s="168"/>
      <c r="AB22" s="168"/>
      <c r="AC22" s="168"/>
      <c r="AD22" s="168"/>
      <c r="AE22" s="168" t="s">
        <v>104</v>
      </c>
      <c r="AF22" s="168"/>
      <c r="AG22" s="168"/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</row>
    <row r="23" spans="1:60" outlineLevel="1">
      <c r="A23" s="161">
        <v>13</v>
      </c>
      <c r="B23" s="162" t="s">
        <v>128</v>
      </c>
      <c r="C23" s="163" t="s">
        <v>129</v>
      </c>
      <c r="D23" s="164" t="s">
        <v>72</v>
      </c>
      <c r="E23" s="165">
        <v>168</v>
      </c>
      <c r="F23" s="193">
        <v>0</v>
      </c>
      <c r="G23" s="166">
        <f t="shared" si="13"/>
        <v>0</v>
      </c>
      <c r="H23" s="166">
        <v>114.7</v>
      </c>
      <c r="I23" s="166">
        <f t="shared" si="7"/>
        <v>19269.599999999999</v>
      </c>
      <c r="J23" s="166">
        <v>265.40000000000003</v>
      </c>
      <c r="K23" s="166">
        <f t="shared" si="8"/>
        <v>44587.199999999997</v>
      </c>
      <c r="L23" s="166">
        <v>15</v>
      </c>
      <c r="M23" s="166">
        <f t="shared" si="9"/>
        <v>0</v>
      </c>
      <c r="N23" s="164">
        <v>7.7999999999999999E-4</v>
      </c>
      <c r="O23" s="164">
        <f t="shared" si="10"/>
        <v>0.13103999999999999</v>
      </c>
      <c r="P23" s="164">
        <v>0</v>
      </c>
      <c r="Q23" s="164">
        <f t="shared" si="11"/>
        <v>0</v>
      </c>
      <c r="R23" s="164"/>
      <c r="S23" s="164"/>
      <c r="T23" s="167">
        <v>0.82</v>
      </c>
      <c r="U23" s="164">
        <f t="shared" si="12"/>
        <v>137.76</v>
      </c>
      <c r="V23" s="168"/>
      <c r="W23" s="168"/>
      <c r="X23" s="168"/>
      <c r="Y23" s="168"/>
      <c r="Z23" s="168"/>
      <c r="AA23" s="168"/>
      <c r="AB23" s="168"/>
      <c r="AC23" s="168"/>
      <c r="AD23" s="168"/>
      <c r="AE23" s="168" t="s">
        <v>104</v>
      </c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</row>
    <row r="24" spans="1:60" outlineLevel="1">
      <c r="A24" s="161">
        <v>14</v>
      </c>
      <c r="B24" s="162" t="s">
        <v>130</v>
      </c>
      <c r="C24" s="163" t="s">
        <v>131</v>
      </c>
      <c r="D24" s="164" t="s">
        <v>72</v>
      </c>
      <c r="E24" s="165">
        <v>456</v>
      </c>
      <c r="F24" s="193">
        <v>0</v>
      </c>
      <c r="G24" s="166">
        <f t="shared" si="13"/>
        <v>0</v>
      </c>
      <c r="H24" s="166">
        <v>145.5</v>
      </c>
      <c r="I24" s="166">
        <f t="shared" si="7"/>
        <v>66348</v>
      </c>
      <c r="J24" s="166">
        <v>258.10000000000002</v>
      </c>
      <c r="K24" s="166">
        <f t="shared" si="8"/>
        <v>117693.6</v>
      </c>
      <c r="L24" s="166">
        <v>15</v>
      </c>
      <c r="M24" s="166">
        <f t="shared" si="9"/>
        <v>0</v>
      </c>
      <c r="N24" s="164">
        <v>1.31E-3</v>
      </c>
      <c r="O24" s="164">
        <f t="shared" si="10"/>
        <v>0.59736</v>
      </c>
      <c r="P24" s="164">
        <v>0</v>
      </c>
      <c r="Q24" s="164">
        <f t="shared" si="11"/>
        <v>0</v>
      </c>
      <c r="R24" s="164"/>
      <c r="S24" s="164"/>
      <c r="T24" s="167">
        <v>0.8</v>
      </c>
      <c r="U24" s="164">
        <f t="shared" si="12"/>
        <v>364.8</v>
      </c>
      <c r="V24" s="168"/>
      <c r="W24" s="168"/>
      <c r="X24" s="168"/>
      <c r="Y24" s="168"/>
      <c r="Z24" s="168"/>
      <c r="AA24" s="168"/>
      <c r="AB24" s="168"/>
      <c r="AC24" s="168"/>
      <c r="AD24" s="168"/>
      <c r="AE24" s="168" t="s">
        <v>104</v>
      </c>
      <c r="AF24" s="168"/>
      <c r="AG24" s="168"/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</row>
    <row r="25" spans="1:60" outlineLevel="1">
      <c r="A25" s="161">
        <v>15</v>
      </c>
      <c r="B25" s="162" t="s">
        <v>132</v>
      </c>
      <c r="C25" s="163" t="s">
        <v>133</v>
      </c>
      <c r="D25" s="164" t="s">
        <v>72</v>
      </c>
      <c r="E25" s="165">
        <v>128</v>
      </c>
      <c r="F25" s="193">
        <v>0</v>
      </c>
      <c r="G25" s="166">
        <f t="shared" si="13"/>
        <v>0</v>
      </c>
      <c r="H25" s="166">
        <v>489.6</v>
      </c>
      <c r="I25" s="166">
        <f t="shared" si="7"/>
        <v>62668.800000000003</v>
      </c>
      <c r="J25" s="166">
        <v>244.5</v>
      </c>
      <c r="K25" s="166">
        <f t="shared" si="8"/>
        <v>31296</v>
      </c>
      <c r="L25" s="166">
        <v>15</v>
      </c>
      <c r="M25" s="166">
        <f t="shared" si="9"/>
        <v>0</v>
      </c>
      <c r="N25" s="164">
        <v>1.6100000000000001E-3</v>
      </c>
      <c r="O25" s="164">
        <f t="shared" si="10"/>
        <v>0.20608000000000001</v>
      </c>
      <c r="P25" s="164">
        <v>0</v>
      </c>
      <c r="Q25" s="164">
        <f t="shared" si="11"/>
        <v>0</v>
      </c>
      <c r="R25" s="164"/>
      <c r="S25" s="164"/>
      <c r="T25" s="167">
        <v>0.73899999999999999</v>
      </c>
      <c r="U25" s="164">
        <f t="shared" si="12"/>
        <v>94.59</v>
      </c>
      <c r="V25" s="168"/>
      <c r="W25" s="168"/>
      <c r="X25" s="168"/>
      <c r="Y25" s="168"/>
      <c r="Z25" s="168"/>
      <c r="AA25" s="168"/>
      <c r="AB25" s="168"/>
      <c r="AC25" s="168"/>
      <c r="AD25" s="168"/>
      <c r="AE25" s="168" t="s">
        <v>104</v>
      </c>
      <c r="AF25" s="168"/>
      <c r="AG25" s="168"/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</row>
    <row r="26" spans="1:60" outlineLevel="1">
      <c r="A26" s="161">
        <v>16</v>
      </c>
      <c r="B26" s="162" t="s">
        <v>134</v>
      </c>
      <c r="C26" s="163" t="s">
        <v>135</v>
      </c>
      <c r="D26" s="164" t="s">
        <v>72</v>
      </c>
      <c r="E26" s="165">
        <v>53</v>
      </c>
      <c r="F26" s="193">
        <v>0</v>
      </c>
      <c r="G26" s="166">
        <f t="shared" si="13"/>
        <v>0</v>
      </c>
      <c r="H26" s="166">
        <v>656.3</v>
      </c>
      <c r="I26" s="166">
        <f t="shared" si="7"/>
        <v>34783.9</v>
      </c>
      <c r="J26" s="166">
        <v>247.90000000000009</v>
      </c>
      <c r="K26" s="166">
        <f t="shared" si="8"/>
        <v>13138.7</v>
      </c>
      <c r="L26" s="166">
        <v>15</v>
      </c>
      <c r="M26" s="166">
        <f t="shared" si="9"/>
        <v>0</v>
      </c>
      <c r="N26" s="164">
        <v>2.48E-3</v>
      </c>
      <c r="O26" s="164">
        <f t="shared" si="10"/>
        <v>0.13144</v>
      </c>
      <c r="P26" s="164">
        <v>0</v>
      </c>
      <c r="Q26" s="164">
        <f t="shared" si="11"/>
        <v>0</v>
      </c>
      <c r="R26" s="164"/>
      <c r="S26" s="164"/>
      <c r="T26" s="167">
        <v>0.749</v>
      </c>
      <c r="U26" s="164">
        <f t="shared" si="12"/>
        <v>39.700000000000003</v>
      </c>
      <c r="V26" s="168"/>
      <c r="W26" s="168"/>
      <c r="X26" s="168"/>
      <c r="Y26" s="168"/>
      <c r="Z26" s="168"/>
      <c r="AA26" s="168"/>
      <c r="AB26" s="168"/>
      <c r="AC26" s="168"/>
      <c r="AD26" s="168"/>
      <c r="AE26" s="168" t="s">
        <v>104</v>
      </c>
      <c r="AF26" s="168"/>
      <c r="AG26" s="168"/>
      <c r="AH26" s="168"/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</row>
    <row r="27" spans="1:60" outlineLevel="1">
      <c r="A27" s="161">
        <v>17</v>
      </c>
      <c r="B27" s="162" t="s">
        <v>136</v>
      </c>
      <c r="C27" s="163" t="s">
        <v>137</v>
      </c>
      <c r="D27" s="164" t="s">
        <v>72</v>
      </c>
      <c r="E27" s="165">
        <v>25</v>
      </c>
      <c r="F27" s="193">
        <v>0</v>
      </c>
      <c r="G27" s="166">
        <f t="shared" si="13"/>
        <v>0</v>
      </c>
      <c r="H27" s="166">
        <v>141.1</v>
      </c>
      <c r="I27" s="166">
        <f t="shared" si="7"/>
        <v>3527.5</v>
      </c>
      <c r="J27" s="166">
        <v>254.50000000000003</v>
      </c>
      <c r="K27" s="166">
        <f t="shared" si="8"/>
        <v>6362.5</v>
      </c>
      <c r="L27" s="166">
        <v>15</v>
      </c>
      <c r="M27" s="166">
        <f t="shared" si="9"/>
        <v>0</v>
      </c>
      <c r="N27" s="164">
        <v>1.6800000000000001E-3</v>
      </c>
      <c r="O27" s="164">
        <f t="shared" si="10"/>
        <v>4.2000000000000003E-2</v>
      </c>
      <c r="P27" s="164">
        <v>0</v>
      </c>
      <c r="Q27" s="164">
        <f t="shared" si="11"/>
        <v>0</v>
      </c>
      <c r="R27" s="164"/>
      <c r="S27" s="164"/>
      <c r="T27" s="167">
        <v>0.8</v>
      </c>
      <c r="U27" s="164">
        <f t="shared" si="12"/>
        <v>20</v>
      </c>
      <c r="V27" s="168"/>
      <c r="W27" s="168"/>
      <c r="X27" s="168"/>
      <c r="Y27" s="168"/>
      <c r="Z27" s="168"/>
      <c r="AA27" s="168"/>
      <c r="AB27" s="168"/>
      <c r="AC27" s="168"/>
      <c r="AD27" s="168"/>
      <c r="AE27" s="168" t="s">
        <v>104</v>
      </c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</row>
    <row r="28" spans="1:60" outlineLevel="1">
      <c r="A28" s="161">
        <v>18</v>
      </c>
      <c r="B28" s="162" t="s">
        <v>138</v>
      </c>
      <c r="C28" s="163" t="s">
        <v>139</v>
      </c>
      <c r="D28" s="164" t="s">
        <v>72</v>
      </c>
      <c r="E28" s="165">
        <v>118</v>
      </c>
      <c r="F28" s="193">
        <v>0</v>
      </c>
      <c r="G28" s="166">
        <f t="shared" si="13"/>
        <v>0</v>
      </c>
      <c r="H28" s="166">
        <v>175.8</v>
      </c>
      <c r="I28" s="166">
        <f t="shared" si="7"/>
        <v>20744.400000000001</v>
      </c>
      <c r="J28" s="166">
        <v>235.8</v>
      </c>
      <c r="K28" s="166">
        <f t="shared" si="8"/>
        <v>27824.400000000001</v>
      </c>
      <c r="L28" s="166">
        <v>15</v>
      </c>
      <c r="M28" s="166">
        <f t="shared" si="9"/>
        <v>0</v>
      </c>
      <c r="N28" s="164">
        <v>1.9499999999999999E-3</v>
      </c>
      <c r="O28" s="164">
        <f t="shared" si="10"/>
        <v>0.2301</v>
      </c>
      <c r="P28" s="164">
        <v>0</v>
      </c>
      <c r="Q28" s="164">
        <f t="shared" si="11"/>
        <v>0</v>
      </c>
      <c r="R28" s="164"/>
      <c r="S28" s="164"/>
      <c r="T28" s="167">
        <v>0.74</v>
      </c>
      <c r="U28" s="164">
        <f t="shared" si="12"/>
        <v>87.32</v>
      </c>
      <c r="V28" s="168"/>
      <c r="W28" s="168"/>
      <c r="X28" s="168"/>
      <c r="Y28" s="168"/>
      <c r="Z28" s="168"/>
      <c r="AA28" s="168"/>
      <c r="AB28" s="168"/>
      <c r="AC28" s="168"/>
      <c r="AD28" s="168"/>
      <c r="AE28" s="168" t="s">
        <v>104</v>
      </c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</row>
    <row r="29" spans="1:60" outlineLevel="1">
      <c r="A29" s="161">
        <v>19</v>
      </c>
      <c r="B29" s="162" t="s">
        <v>140</v>
      </c>
      <c r="C29" s="163" t="s">
        <v>141</v>
      </c>
      <c r="D29" s="164" t="s">
        <v>72</v>
      </c>
      <c r="E29" s="165">
        <v>20</v>
      </c>
      <c r="F29" s="193">
        <v>0</v>
      </c>
      <c r="G29" s="166">
        <f t="shared" si="13"/>
        <v>0</v>
      </c>
      <c r="H29" s="166">
        <v>219.1</v>
      </c>
      <c r="I29" s="166">
        <f t="shared" si="7"/>
        <v>4382</v>
      </c>
      <c r="J29" s="166">
        <v>239.00000000000003</v>
      </c>
      <c r="K29" s="166">
        <f t="shared" si="8"/>
        <v>4780</v>
      </c>
      <c r="L29" s="166">
        <v>15</v>
      </c>
      <c r="M29" s="166">
        <f t="shared" si="9"/>
        <v>0</v>
      </c>
      <c r="N29" s="164">
        <v>2.81E-3</v>
      </c>
      <c r="O29" s="164">
        <f t="shared" si="10"/>
        <v>5.62E-2</v>
      </c>
      <c r="P29" s="164">
        <v>0</v>
      </c>
      <c r="Q29" s="164">
        <f t="shared" si="11"/>
        <v>0</v>
      </c>
      <c r="R29" s="164"/>
      <c r="S29" s="164"/>
      <c r="T29" s="167">
        <v>0.75</v>
      </c>
      <c r="U29" s="164">
        <f t="shared" si="12"/>
        <v>15</v>
      </c>
      <c r="V29" s="168"/>
      <c r="W29" s="168"/>
      <c r="X29" s="168"/>
      <c r="Y29" s="168"/>
      <c r="Z29" s="168"/>
      <c r="AA29" s="168"/>
      <c r="AB29" s="168"/>
      <c r="AC29" s="168"/>
      <c r="AD29" s="168"/>
      <c r="AE29" s="168" t="s">
        <v>104</v>
      </c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</row>
    <row r="30" spans="1:60" outlineLevel="1">
      <c r="A30" s="161">
        <v>20</v>
      </c>
      <c r="B30" s="162" t="s">
        <v>142</v>
      </c>
      <c r="C30" s="163" t="s">
        <v>143</v>
      </c>
      <c r="D30" s="164" t="s">
        <v>72</v>
      </c>
      <c r="E30" s="165">
        <v>31</v>
      </c>
      <c r="F30" s="193">
        <v>0</v>
      </c>
      <c r="G30" s="166">
        <f t="shared" si="13"/>
        <v>0</v>
      </c>
      <c r="H30" s="166">
        <v>204.5</v>
      </c>
      <c r="I30" s="166">
        <f t="shared" si="7"/>
        <v>6339.5</v>
      </c>
      <c r="J30" s="166">
        <v>192.10000000000002</v>
      </c>
      <c r="K30" s="166">
        <f t="shared" si="8"/>
        <v>5955.1</v>
      </c>
      <c r="L30" s="166">
        <v>15</v>
      </c>
      <c r="M30" s="166">
        <f t="shared" si="9"/>
        <v>0</v>
      </c>
      <c r="N30" s="164">
        <v>4.0000000000000001E-3</v>
      </c>
      <c r="O30" s="164">
        <f t="shared" si="10"/>
        <v>0.124</v>
      </c>
      <c r="P30" s="164">
        <v>0</v>
      </c>
      <c r="Q30" s="164">
        <f t="shared" si="11"/>
        <v>0</v>
      </c>
      <c r="R30" s="164"/>
      <c r="S30" s="164"/>
      <c r="T30" s="167">
        <v>0.6</v>
      </c>
      <c r="U30" s="164">
        <f t="shared" si="12"/>
        <v>18.600000000000001</v>
      </c>
      <c r="V30" s="168"/>
      <c r="W30" s="168"/>
      <c r="X30" s="168"/>
      <c r="Y30" s="168"/>
      <c r="Z30" s="168"/>
      <c r="AA30" s="168"/>
      <c r="AB30" s="168"/>
      <c r="AC30" s="168"/>
      <c r="AD30" s="168"/>
      <c r="AE30" s="168" t="s">
        <v>104</v>
      </c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</row>
    <row r="31" spans="1:60" outlineLevel="1">
      <c r="A31" s="161">
        <v>21</v>
      </c>
      <c r="B31" s="162" t="s">
        <v>144</v>
      </c>
      <c r="C31" s="163" t="s">
        <v>145</v>
      </c>
      <c r="D31" s="164" t="s">
        <v>72</v>
      </c>
      <c r="E31" s="165">
        <v>25</v>
      </c>
      <c r="F31" s="193">
        <v>0</v>
      </c>
      <c r="G31" s="166">
        <f t="shared" si="13"/>
        <v>0</v>
      </c>
      <c r="H31" s="166">
        <v>0</v>
      </c>
      <c r="I31" s="166">
        <f t="shared" si="7"/>
        <v>0</v>
      </c>
      <c r="J31" s="166">
        <v>358.1</v>
      </c>
      <c r="K31" s="166">
        <f t="shared" si="8"/>
        <v>8952.5</v>
      </c>
      <c r="L31" s="166">
        <v>15</v>
      </c>
      <c r="M31" s="166">
        <f t="shared" si="9"/>
        <v>0</v>
      </c>
      <c r="N31" s="164">
        <v>0</v>
      </c>
      <c r="O31" s="164">
        <f t="shared" si="10"/>
        <v>0</v>
      </c>
      <c r="P31" s="164">
        <v>0</v>
      </c>
      <c r="Q31" s="164">
        <f t="shared" si="11"/>
        <v>0</v>
      </c>
      <c r="R31" s="164"/>
      <c r="S31" s="164"/>
      <c r="T31" s="167">
        <v>0</v>
      </c>
      <c r="U31" s="164">
        <f t="shared" si="12"/>
        <v>0</v>
      </c>
      <c r="V31" s="168"/>
      <c r="W31" s="168"/>
      <c r="X31" s="168"/>
      <c r="Y31" s="168"/>
      <c r="Z31" s="168"/>
      <c r="AA31" s="168"/>
      <c r="AB31" s="168"/>
      <c r="AC31" s="168"/>
      <c r="AD31" s="168"/>
      <c r="AE31" s="168" t="s">
        <v>104</v>
      </c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</row>
    <row r="32" spans="1:60" outlineLevel="1">
      <c r="A32" s="161">
        <v>22</v>
      </c>
      <c r="B32" s="162" t="s">
        <v>144</v>
      </c>
      <c r="C32" s="163" t="s">
        <v>146</v>
      </c>
      <c r="D32" s="164" t="s">
        <v>73</v>
      </c>
      <c r="E32" s="165">
        <v>1</v>
      </c>
      <c r="F32" s="193">
        <v>0</v>
      </c>
      <c r="G32" s="166">
        <f t="shared" si="13"/>
        <v>0</v>
      </c>
      <c r="H32" s="166">
        <v>0</v>
      </c>
      <c r="I32" s="166">
        <f t="shared" si="7"/>
        <v>0</v>
      </c>
      <c r="J32" s="166">
        <v>8957.7900000000009</v>
      </c>
      <c r="K32" s="166">
        <f t="shared" si="8"/>
        <v>8957.7900000000009</v>
      </c>
      <c r="L32" s="166">
        <v>15</v>
      </c>
      <c r="M32" s="166">
        <f t="shared" si="9"/>
        <v>0</v>
      </c>
      <c r="N32" s="164">
        <v>0</v>
      </c>
      <c r="O32" s="164">
        <f t="shared" si="10"/>
        <v>0</v>
      </c>
      <c r="P32" s="164">
        <v>0</v>
      </c>
      <c r="Q32" s="164">
        <f t="shared" si="11"/>
        <v>0</v>
      </c>
      <c r="R32" s="164"/>
      <c r="S32" s="164"/>
      <c r="T32" s="167">
        <v>0</v>
      </c>
      <c r="U32" s="164">
        <f t="shared" si="12"/>
        <v>0</v>
      </c>
      <c r="V32" s="168"/>
      <c r="W32" s="168"/>
      <c r="X32" s="168"/>
      <c r="Y32" s="168"/>
      <c r="Z32" s="168"/>
      <c r="AA32" s="168"/>
      <c r="AB32" s="168"/>
      <c r="AC32" s="168"/>
      <c r="AD32" s="168"/>
      <c r="AE32" s="168" t="s">
        <v>104</v>
      </c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</row>
    <row r="33" spans="1:60" outlineLevel="1">
      <c r="A33" s="161">
        <v>23</v>
      </c>
      <c r="B33" s="162" t="s">
        <v>144</v>
      </c>
      <c r="C33" s="163" t="s">
        <v>147</v>
      </c>
      <c r="D33" s="164" t="s">
        <v>73</v>
      </c>
      <c r="E33" s="165">
        <v>1</v>
      </c>
      <c r="F33" s="193">
        <v>0</v>
      </c>
      <c r="G33" s="166">
        <f t="shared" si="13"/>
        <v>0</v>
      </c>
      <c r="H33" s="166">
        <v>0</v>
      </c>
      <c r="I33" s="166">
        <f t="shared" si="7"/>
        <v>0</v>
      </c>
      <c r="J33" s="166">
        <v>5631.1</v>
      </c>
      <c r="K33" s="166">
        <f t="shared" si="8"/>
        <v>5631.1</v>
      </c>
      <c r="L33" s="166">
        <v>15</v>
      </c>
      <c r="M33" s="166">
        <f t="shared" si="9"/>
        <v>0</v>
      </c>
      <c r="N33" s="164">
        <v>0</v>
      </c>
      <c r="O33" s="164">
        <f t="shared" si="10"/>
        <v>0</v>
      </c>
      <c r="P33" s="164">
        <v>0</v>
      </c>
      <c r="Q33" s="164">
        <f t="shared" si="11"/>
        <v>0</v>
      </c>
      <c r="R33" s="164"/>
      <c r="S33" s="164"/>
      <c r="T33" s="167">
        <v>0</v>
      </c>
      <c r="U33" s="164">
        <f t="shared" si="12"/>
        <v>0</v>
      </c>
      <c r="V33" s="168"/>
      <c r="W33" s="168"/>
      <c r="X33" s="168"/>
      <c r="Y33" s="168"/>
      <c r="Z33" s="168"/>
      <c r="AA33" s="168"/>
      <c r="AB33" s="168"/>
      <c r="AC33" s="168"/>
      <c r="AD33" s="168"/>
      <c r="AE33" s="168" t="s">
        <v>104</v>
      </c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</row>
    <row r="34" spans="1:60" outlineLevel="1">
      <c r="A34" s="161">
        <v>24</v>
      </c>
      <c r="B34" s="162" t="s">
        <v>144</v>
      </c>
      <c r="C34" s="163" t="s">
        <v>148</v>
      </c>
      <c r="D34" s="164" t="s">
        <v>80</v>
      </c>
      <c r="E34" s="165">
        <v>180</v>
      </c>
      <c r="F34" s="193">
        <v>0</v>
      </c>
      <c r="G34" s="166">
        <f t="shared" si="13"/>
        <v>0</v>
      </c>
      <c r="H34" s="166">
        <v>0</v>
      </c>
      <c r="I34" s="166">
        <f t="shared" si="7"/>
        <v>0</v>
      </c>
      <c r="J34" s="166">
        <v>56</v>
      </c>
      <c r="K34" s="166">
        <f t="shared" si="8"/>
        <v>10080</v>
      </c>
      <c r="L34" s="166">
        <v>15</v>
      </c>
      <c r="M34" s="166">
        <f t="shared" si="9"/>
        <v>0</v>
      </c>
      <c r="N34" s="164">
        <v>0</v>
      </c>
      <c r="O34" s="164">
        <f t="shared" si="10"/>
        <v>0</v>
      </c>
      <c r="P34" s="164">
        <v>0</v>
      </c>
      <c r="Q34" s="164">
        <f t="shared" si="11"/>
        <v>0</v>
      </c>
      <c r="R34" s="164"/>
      <c r="S34" s="164"/>
      <c r="T34" s="167">
        <v>0</v>
      </c>
      <c r="U34" s="164">
        <f t="shared" si="12"/>
        <v>0</v>
      </c>
      <c r="V34" s="168"/>
      <c r="W34" s="168"/>
      <c r="X34" s="168"/>
      <c r="Y34" s="168"/>
      <c r="Z34" s="168"/>
      <c r="AA34" s="168"/>
      <c r="AB34" s="168"/>
      <c r="AC34" s="168"/>
      <c r="AD34" s="168"/>
      <c r="AE34" s="168" t="s">
        <v>104</v>
      </c>
      <c r="AF34" s="168"/>
      <c r="AG34" s="168"/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</row>
    <row r="35" spans="1:60" outlineLevel="1">
      <c r="A35" s="161">
        <v>25</v>
      </c>
      <c r="B35" s="162" t="s">
        <v>144</v>
      </c>
      <c r="C35" s="163" t="s">
        <v>149</v>
      </c>
      <c r="D35" s="164" t="s">
        <v>73</v>
      </c>
      <c r="E35" s="165">
        <v>32</v>
      </c>
      <c r="F35" s="193">
        <v>0</v>
      </c>
      <c r="G35" s="166">
        <f t="shared" si="13"/>
        <v>0</v>
      </c>
      <c r="H35" s="166">
        <v>0</v>
      </c>
      <c r="I35" s="166">
        <f t="shared" si="7"/>
        <v>0</v>
      </c>
      <c r="J35" s="166">
        <v>485.1</v>
      </c>
      <c r="K35" s="166">
        <f t="shared" si="8"/>
        <v>15523.2</v>
      </c>
      <c r="L35" s="166">
        <v>15</v>
      </c>
      <c r="M35" s="166">
        <f t="shared" si="9"/>
        <v>0</v>
      </c>
      <c r="N35" s="164">
        <v>0</v>
      </c>
      <c r="O35" s="164">
        <f t="shared" si="10"/>
        <v>0</v>
      </c>
      <c r="P35" s="164">
        <v>0</v>
      </c>
      <c r="Q35" s="164">
        <f t="shared" si="11"/>
        <v>0</v>
      </c>
      <c r="R35" s="164"/>
      <c r="S35" s="164"/>
      <c r="T35" s="167">
        <v>0</v>
      </c>
      <c r="U35" s="164">
        <f t="shared" si="12"/>
        <v>0</v>
      </c>
      <c r="V35" s="168"/>
      <c r="W35" s="168"/>
      <c r="X35" s="168"/>
      <c r="Y35" s="168"/>
      <c r="Z35" s="168"/>
      <c r="AA35" s="168"/>
      <c r="AB35" s="168"/>
      <c r="AC35" s="168"/>
      <c r="AD35" s="168"/>
      <c r="AE35" s="168" t="s">
        <v>104</v>
      </c>
      <c r="AF35" s="168"/>
      <c r="AG35" s="168"/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</row>
    <row r="36" spans="1:60" outlineLevel="1">
      <c r="A36" s="161">
        <v>26</v>
      </c>
      <c r="B36" s="162" t="s">
        <v>150</v>
      </c>
      <c r="C36" s="163" t="s">
        <v>151</v>
      </c>
      <c r="D36" s="164" t="s">
        <v>73</v>
      </c>
      <c r="E36" s="165">
        <v>11</v>
      </c>
      <c r="F36" s="193">
        <v>0</v>
      </c>
      <c r="G36" s="166">
        <f t="shared" si="13"/>
        <v>0</v>
      </c>
      <c r="H36" s="166">
        <v>1268.5999999999999</v>
      </c>
      <c r="I36" s="166">
        <f t="shared" si="7"/>
        <v>13954.6</v>
      </c>
      <c r="J36" s="166">
        <v>17.700000000000045</v>
      </c>
      <c r="K36" s="166">
        <f t="shared" si="8"/>
        <v>194.7</v>
      </c>
      <c r="L36" s="166">
        <v>15</v>
      </c>
      <c r="M36" s="166">
        <f t="shared" si="9"/>
        <v>0</v>
      </c>
      <c r="N36" s="164">
        <v>4.8999999999999998E-4</v>
      </c>
      <c r="O36" s="164">
        <f t="shared" si="10"/>
        <v>5.3899999999999998E-3</v>
      </c>
      <c r="P36" s="164">
        <v>0</v>
      </c>
      <c r="Q36" s="164">
        <f t="shared" si="11"/>
        <v>0</v>
      </c>
      <c r="R36" s="164"/>
      <c r="S36" s="164"/>
      <c r="T36" s="167">
        <v>0.06</v>
      </c>
      <c r="U36" s="164">
        <f t="shared" si="12"/>
        <v>0.66</v>
      </c>
      <c r="V36" s="168"/>
      <c r="W36" s="168"/>
      <c r="X36" s="168"/>
      <c r="Y36" s="168"/>
      <c r="Z36" s="168"/>
      <c r="AA36" s="168"/>
      <c r="AB36" s="168"/>
      <c r="AC36" s="168"/>
      <c r="AD36" s="168"/>
      <c r="AE36" s="168" t="s">
        <v>104</v>
      </c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</row>
    <row r="37" spans="1:60" outlineLevel="1">
      <c r="A37" s="161">
        <v>27</v>
      </c>
      <c r="B37" s="162" t="s">
        <v>144</v>
      </c>
      <c r="C37" s="163" t="s">
        <v>152</v>
      </c>
      <c r="D37" s="164" t="s">
        <v>73</v>
      </c>
      <c r="E37" s="165">
        <v>4</v>
      </c>
      <c r="F37" s="193">
        <v>0</v>
      </c>
      <c r="G37" s="166">
        <f t="shared" si="13"/>
        <v>0</v>
      </c>
      <c r="H37" s="166">
        <v>0</v>
      </c>
      <c r="I37" s="166">
        <f t="shared" si="7"/>
        <v>0</v>
      </c>
      <c r="J37" s="166">
        <v>3450.7</v>
      </c>
      <c r="K37" s="166">
        <f t="shared" si="8"/>
        <v>13802.8</v>
      </c>
      <c r="L37" s="166">
        <v>15</v>
      </c>
      <c r="M37" s="166">
        <f t="shared" si="9"/>
        <v>0</v>
      </c>
      <c r="N37" s="164">
        <v>0</v>
      </c>
      <c r="O37" s="164">
        <f t="shared" si="10"/>
        <v>0</v>
      </c>
      <c r="P37" s="164">
        <v>0</v>
      </c>
      <c r="Q37" s="164">
        <f t="shared" si="11"/>
        <v>0</v>
      </c>
      <c r="R37" s="164"/>
      <c r="S37" s="164"/>
      <c r="T37" s="167">
        <v>0</v>
      </c>
      <c r="U37" s="164">
        <f t="shared" si="12"/>
        <v>0</v>
      </c>
      <c r="V37" s="168"/>
      <c r="W37" s="168"/>
      <c r="X37" s="168"/>
      <c r="Y37" s="168"/>
      <c r="Z37" s="168"/>
      <c r="AA37" s="168"/>
      <c r="AB37" s="168"/>
      <c r="AC37" s="168"/>
      <c r="AD37" s="168"/>
      <c r="AE37" s="168" t="s">
        <v>104</v>
      </c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</row>
    <row r="38" spans="1:60" outlineLevel="1">
      <c r="A38" s="161">
        <v>28</v>
      </c>
      <c r="B38" s="162" t="s">
        <v>144</v>
      </c>
      <c r="C38" s="163" t="s">
        <v>153</v>
      </c>
      <c r="D38" s="164" t="s">
        <v>79</v>
      </c>
      <c r="E38" s="165">
        <v>3</v>
      </c>
      <c r="F38" s="193">
        <v>0</v>
      </c>
      <c r="G38" s="166">
        <f t="shared" si="13"/>
        <v>0</v>
      </c>
      <c r="H38" s="166">
        <v>0</v>
      </c>
      <c r="I38" s="166">
        <f t="shared" si="7"/>
        <v>0</v>
      </c>
      <c r="J38" s="166">
        <v>14523.11</v>
      </c>
      <c r="K38" s="166">
        <f t="shared" si="8"/>
        <v>43569.33</v>
      </c>
      <c r="L38" s="166">
        <v>15</v>
      </c>
      <c r="M38" s="166">
        <f t="shared" si="9"/>
        <v>0</v>
      </c>
      <c r="N38" s="164">
        <v>0.08</v>
      </c>
      <c r="O38" s="164">
        <f t="shared" si="10"/>
        <v>0.24</v>
      </c>
      <c r="P38" s="164">
        <v>0</v>
      </c>
      <c r="Q38" s="164">
        <f t="shared" si="11"/>
        <v>0</v>
      </c>
      <c r="R38" s="164"/>
      <c r="S38" s="164"/>
      <c r="T38" s="167">
        <v>0</v>
      </c>
      <c r="U38" s="164">
        <f t="shared" si="12"/>
        <v>0</v>
      </c>
      <c r="V38" s="168"/>
      <c r="W38" s="168"/>
      <c r="X38" s="168"/>
      <c r="Y38" s="168"/>
      <c r="Z38" s="168"/>
      <c r="AA38" s="168"/>
      <c r="AB38" s="168"/>
      <c r="AC38" s="168"/>
      <c r="AD38" s="168"/>
      <c r="AE38" s="168" t="s">
        <v>104</v>
      </c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</row>
    <row r="39" spans="1:60" outlineLevel="1">
      <c r="A39" s="161"/>
      <c r="B39" s="162"/>
      <c r="C39" s="250" t="s">
        <v>154</v>
      </c>
      <c r="D39" s="251"/>
      <c r="E39" s="252"/>
      <c r="F39" s="253"/>
      <c r="G39" s="254"/>
      <c r="H39" s="166"/>
      <c r="I39" s="166"/>
      <c r="J39" s="166"/>
      <c r="K39" s="166"/>
      <c r="L39" s="166"/>
      <c r="M39" s="166"/>
      <c r="N39" s="164"/>
      <c r="O39" s="164"/>
      <c r="P39" s="164"/>
      <c r="Q39" s="164"/>
      <c r="R39" s="164"/>
      <c r="S39" s="164"/>
      <c r="T39" s="167"/>
      <c r="U39" s="164"/>
      <c r="V39" s="168"/>
      <c r="W39" s="168"/>
      <c r="X39" s="168"/>
      <c r="Y39" s="168"/>
      <c r="Z39" s="168"/>
      <c r="AA39" s="168"/>
      <c r="AB39" s="168"/>
      <c r="AC39" s="168"/>
      <c r="AD39" s="168"/>
      <c r="AE39" s="168" t="s">
        <v>155</v>
      </c>
      <c r="AF39" s="168"/>
      <c r="AG39" s="168"/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76" t="str">
        <f>C39</f>
        <v>Dopravní výška 30m Průtok 3m3/h</v>
      </c>
      <c r="BB39" s="168"/>
      <c r="BC39" s="168"/>
      <c r="BD39" s="168"/>
      <c r="BE39" s="168"/>
      <c r="BF39" s="168"/>
      <c r="BG39" s="168"/>
      <c r="BH39" s="168"/>
    </row>
    <row r="40" spans="1:60" outlineLevel="1">
      <c r="A40" s="161"/>
      <c r="B40" s="162"/>
      <c r="C40" s="250" t="s">
        <v>156</v>
      </c>
      <c r="D40" s="251"/>
      <c r="E40" s="252"/>
      <c r="F40" s="253"/>
      <c r="G40" s="254"/>
      <c r="H40" s="166"/>
      <c r="I40" s="166"/>
      <c r="J40" s="166"/>
      <c r="K40" s="166"/>
      <c r="L40" s="166"/>
      <c r="M40" s="166"/>
      <c r="N40" s="164"/>
      <c r="O40" s="164"/>
      <c r="P40" s="164"/>
      <c r="Q40" s="164"/>
      <c r="R40" s="164"/>
      <c r="S40" s="164"/>
      <c r="T40" s="167"/>
      <c r="U40" s="164"/>
      <c r="V40" s="168"/>
      <c r="W40" s="168"/>
      <c r="X40" s="168"/>
      <c r="Y40" s="168"/>
      <c r="Z40" s="168"/>
      <c r="AA40" s="168"/>
      <c r="AB40" s="168"/>
      <c r="AC40" s="168"/>
      <c r="AD40" s="168"/>
      <c r="AE40" s="168" t="s">
        <v>155</v>
      </c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76" t="str">
        <f>C40</f>
        <v>plovákový spínač</v>
      </c>
      <c r="BB40" s="168"/>
      <c r="BC40" s="168"/>
      <c r="BD40" s="168"/>
      <c r="BE40" s="168"/>
      <c r="BF40" s="168"/>
      <c r="BG40" s="168"/>
      <c r="BH40" s="168"/>
    </row>
    <row r="41" spans="1:60" outlineLevel="1">
      <c r="A41" s="161"/>
      <c r="B41" s="162"/>
      <c r="C41" s="250" t="s">
        <v>157</v>
      </c>
      <c r="D41" s="251"/>
      <c r="E41" s="252"/>
      <c r="F41" s="253"/>
      <c r="G41" s="254"/>
      <c r="H41" s="166"/>
      <c r="I41" s="166"/>
      <c r="J41" s="166"/>
      <c r="K41" s="166"/>
      <c r="L41" s="166"/>
      <c r="M41" s="166"/>
      <c r="N41" s="164"/>
      <c r="O41" s="164"/>
      <c r="P41" s="164"/>
      <c r="Q41" s="164"/>
      <c r="R41" s="164"/>
      <c r="S41" s="164"/>
      <c r="T41" s="167"/>
      <c r="U41" s="164"/>
      <c r="V41" s="168"/>
      <c r="W41" s="168"/>
      <c r="X41" s="168"/>
      <c r="Y41" s="168"/>
      <c r="Z41" s="168"/>
      <c r="AA41" s="168"/>
      <c r="AB41" s="168"/>
      <c r="AC41" s="168"/>
      <c r="AD41" s="168"/>
      <c r="AE41" s="168" t="s">
        <v>155</v>
      </c>
      <c r="AF41" s="168"/>
      <c r="AG41" s="168"/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76" t="str">
        <f>C41</f>
        <v>integrovaná jednotka pro řízení čerpadla</v>
      </c>
      <c r="BB41" s="168"/>
      <c r="BC41" s="168"/>
      <c r="BD41" s="168"/>
      <c r="BE41" s="168"/>
      <c r="BF41" s="168"/>
      <c r="BG41" s="168"/>
      <c r="BH41" s="168"/>
    </row>
    <row r="42" spans="1:60" outlineLevel="1">
      <c r="A42" s="161">
        <v>29</v>
      </c>
      <c r="B42" s="162" t="s">
        <v>158</v>
      </c>
      <c r="C42" s="163" t="s">
        <v>159</v>
      </c>
      <c r="D42" s="164" t="s">
        <v>73</v>
      </c>
      <c r="E42" s="165">
        <v>6</v>
      </c>
      <c r="F42" s="193">
        <v>0</v>
      </c>
      <c r="G42" s="166">
        <f>E42*F42</f>
        <v>0</v>
      </c>
      <c r="H42" s="166">
        <v>0</v>
      </c>
      <c r="I42" s="166">
        <f t="shared" ref="I42:I55" si="14">ROUND(E42*H42,2)</f>
        <v>0</v>
      </c>
      <c r="J42" s="166">
        <v>3480</v>
      </c>
      <c r="K42" s="166">
        <f t="shared" ref="K42:K55" si="15">ROUND(E42*J42,2)</f>
        <v>20880</v>
      </c>
      <c r="L42" s="166">
        <v>15</v>
      </c>
      <c r="M42" s="166">
        <f t="shared" ref="M42:M55" si="16">G42*(1+L42/100)</f>
        <v>0</v>
      </c>
      <c r="N42" s="164">
        <v>0</v>
      </c>
      <c r="O42" s="164">
        <f t="shared" ref="O42:O55" si="17">ROUND(E42*N42,5)</f>
        <v>0</v>
      </c>
      <c r="P42" s="164">
        <v>0</v>
      </c>
      <c r="Q42" s="164">
        <f t="shared" ref="Q42:Q55" si="18">ROUND(E42*P42,5)</f>
        <v>0</v>
      </c>
      <c r="R42" s="164"/>
      <c r="S42" s="164"/>
      <c r="T42" s="167">
        <v>0</v>
      </c>
      <c r="U42" s="164">
        <f t="shared" ref="U42:U55" si="19">ROUND(E42*T42,2)</f>
        <v>0</v>
      </c>
      <c r="V42" s="168"/>
      <c r="W42" s="168"/>
      <c r="X42" s="168"/>
      <c r="Y42" s="168"/>
      <c r="Z42" s="168"/>
      <c r="AA42" s="168"/>
      <c r="AB42" s="168"/>
      <c r="AC42" s="168"/>
      <c r="AD42" s="168"/>
      <c r="AE42" s="168" t="s">
        <v>104</v>
      </c>
      <c r="AF42" s="168"/>
      <c r="AG42" s="168"/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</row>
    <row r="43" spans="1:60" outlineLevel="1">
      <c r="A43" s="161">
        <v>30</v>
      </c>
      <c r="B43" s="162" t="s">
        <v>160</v>
      </c>
      <c r="C43" s="163" t="s">
        <v>161</v>
      </c>
      <c r="D43" s="164" t="s">
        <v>73</v>
      </c>
      <c r="E43" s="165">
        <v>14</v>
      </c>
      <c r="F43" s="193">
        <v>0</v>
      </c>
      <c r="G43" s="166">
        <f t="shared" ref="G43:G55" si="20">E43*F43</f>
        <v>0</v>
      </c>
      <c r="H43" s="166">
        <v>0</v>
      </c>
      <c r="I43" s="166">
        <f t="shared" si="14"/>
        <v>0</v>
      </c>
      <c r="J43" s="166">
        <v>854.2</v>
      </c>
      <c r="K43" s="166">
        <f t="shared" si="15"/>
        <v>11958.8</v>
      </c>
      <c r="L43" s="166">
        <v>15</v>
      </c>
      <c r="M43" s="166">
        <f t="shared" si="16"/>
        <v>0</v>
      </c>
      <c r="N43" s="164">
        <v>3.8E-3</v>
      </c>
      <c r="O43" s="164">
        <f t="shared" si="17"/>
        <v>5.3199999999999997E-2</v>
      </c>
      <c r="P43" s="164">
        <v>0</v>
      </c>
      <c r="Q43" s="164">
        <f t="shared" si="18"/>
        <v>0</v>
      </c>
      <c r="R43" s="164"/>
      <c r="S43" s="164"/>
      <c r="T43" s="167">
        <v>0.06</v>
      </c>
      <c r="U43" s="164">
        <f t="shared" si="19"/>
        <v>0.84</v>
      </c>
      <c r="V43" s="168"/>
      <c r="W43" s="168"/>
      <c r="X43" s="168"/>
      <c r="Y43" s="168"/>
      <c r="Z43" s="168"/>
      <c r="AA43" s="168"/>
      <c r="AB43" s="168"/>
      <c r="AC43" s="168"/>
      <c r="AD43" s="168"/>
      <c r="AE43" s="168" t="s">
        <v>104</v>
      </c>
      <c r="AF43" s="168"/>
      <c r="AG43" s="168"/>
      <c r="AH43" s="168"/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</row>
    <row r="44" spans="1:60" outlineLevel="1">
      <c r="A44" s="161">
        <v>31</v>
      </c>
      <c r="B44" s="162" t="s">
        <v>162</v>
      </c>
      <c r="C44" s="163" t="s">
        <v>163</v>
      </c>
      <c r="D44" s="164" t="s">
        <v>73</v>
      </c>
      <c r="E44" s="165">
        <v>97</v>
      </c>
      <c r="F44" s="193">
        <v>0</v>
      </c>
      <c r="G44" s="166">
        <f t="shared" si="20"/>
        <v>0</v>
      </c>
      <c r="H44" s="166">
        <v>0</v>
      </c>
      <c r="I44" s="166">
        <f t="shared" si="14"/>
        <v>0</v>
      </c>
      <c r="J44" s="166">
        <v>51</v>
      </c>
      <c r="K44" s="166">
        <f t="shared" si="15"/>
        <v>4947</v>
      </c>
      <c r="L44" s="166">
        <v>15</v>
      </c>
      <c r="M44" s="166">
        <f t="shared" si="16"/>
        <v>0</v>
      </c>
      <c r="N44" s="164">
        <v>0</v>
      </c>
      <c r="O44" s="164">
        <f t="shared" si="17"/>
        <v>0</v>
      </c>
      <c r="P44" s="164">
        <v>0</v>
      </c>
      <c r="Q44" s="164">
        <f t="shared" si="18"/>
        <v>0</v>
      </c>
      <c r="R44" s="164"/>
      <c r="S44" s="164"/>
      <c r="T44" s="167">
        <v>0.16</v>
      </c>
      <c r="U44" s="164">
        <f t="shared" si="19"/>
        <v>15.52</v>
      </c>
      <c r="V44" s="168"/>
      <c r="W44" s="168"/>
      <c r="X44" s="168"/>
      <c r="Y44" s="168"/>
      <c r="Z44" s="168"/>
      <c r="AA44" s="168"/>
      <c r="AB44" s="168"/>
      <c r="AC44" s="168"/>
      <c r="AD44" s="168"/>
      <c r="AE44" s="168" t="s">
        <v>104</v>
      </c>
      <c r="AF44" s="168"/>
      <c r="AG44" s="168"/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</row>
    <row r="45" spans="1:60" outlineLevel="1">
      <c r="A45" s="161">
        <v>32</v>
      </c>
      <c r="B45" s="162" t="s">
        <v>164</v>
      </c>
      <c r="C45" s="163" t="s">
        <v>165</v>
      </c>
      <c r="D45" s="164" t="s">
        <v>71</v>
      </c>
      <c r="E45" s="165">
        <v>116</v>
      </c>
      <c r="F45" s="193">
        <v>0</v>
      </c>
      <c r="G45" s="166">
        <f t="shared" si="20"/>
        <v>0</v>
      </c>
      <c r="H45" s="166">
        <v>0</v>
      </c>
      <c r="I45" s="166">
        <f t="shared" si="14"/>
        <v>0</v>
      </c>
      <c r="J45" s="166">
        <v>56.5</v>
      </c>
      <c r="K45" s="166">
        <f t="shared" si="15"/>
        <v>6554</v>
      </c>
      <c r="L45" s="166">
        <v>15</v>
      </c>
      <c r="M45" s="166">
        <f t="shared" si="16"/>
        <v>0</v>
      </c>
      <c r="N45" s="164">
        <v>0</v>
      </c>
      <c r="O45" s="164">
        <f t="shared" si="17"/>
        <v>0</v>
      </c>
      <c r="P45" s="164">
        <v>0</v>
      </c>
      <c r="Q45" s="164">
        <f t="shared" si="18"/>
        <v>0</v>
      </c>
      <c r="R45" s="164"/>
      <c r="S45" s="164"/>
      <c r="T45" s="167">
        <v>0.17</v>
      </c>
      <c r="U45" s="164">
        <f t="shared" si="19"/>
        <v>19.72</v>
      </c>
      <c r="V45" s="168"/>
      <c r="W45" s="168"/>
      <c r="X45" s="168"/>
      <c r="Y45" s="168"/>
      <c r="Z45" s="168"/>
      <c r="AA45" s="168"/>
      <c r="AB45" s="168"/>
      <c r="AC45" s="168"/>
      <c r="AD45" s="168"/>
      <c r="AE45" s="168" t="s">
        <v>104</v>
      </c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</row>
    <row r="46" spans="1:60" outlineLevel="1">
      <c r="A46" s="161">
        <v>33</v>
      </c>
      <c r="B46" s="162" t="s">
        <v>166</v>
      </c>
      <c r="C46" s="163" t="s">
        <v>167</v>
      </c>
      <c r="D46" s="164" t="s">
        <v>71</v>
      </c>
      <c r="E46" s="165">
        <v>68</v>
      </c>
      <c r="F46" s="193">
        <v>0</v>
      </c>
      <c r="G46" s="166">
        <f t="shared" si="20"/>
        <v>0</v>
      </c>
      <c r="H46" s="166">
        <v>0</v>
      </c>
      <c r="I46" s="166">
        <f t="shared" si="14"/>
        <v>0</v>
      </c>
      <c r="J46" s="166">
        <v>84</v>
      </c>
      <c r="K46" s="166">
        <f t="shared" si="15"/>
        <v>5712</v>
      </c>
      <c r="L46" s="166">
        <v>15</v>
      </c>
      <c r="M46" s="166">
        <f t="shared" si="16"/>
        <v>0</v>
      </c>
      <c r="N46" s="164">
        <v>0</v>
      </c>
      <c r="O46" s="164">
        <f t="shared" si="17"/>
        <v>0</v>
      </c>
      <c r="P46" s="164">
        <v>0</v>
      </c>
      <c r="Q46" s="164">
        <f t="shared" si="18"/>
        <v>0</v>
      </c>
      <c r="R46" s="164"/>
      <c r="S46" s="164"/>
      <c r="T46" s="167">
        <v>0.26</v>
      </c>
      <c r="U46" s="164">
        <f t="shared" si="19"/>
        <v>17.68</v>
      </c>
      <c r="V46" s="168"/>
      <c r="W46" s="168"/>
      <c r="X46" s="168"/>
      <c r="Y46" s="168"/>
      <c r="Z46" s="168"/>
      <c r="AA46" s="168"/>
      <c r="AB46" s="168"/>
      <c r="AC46" s="168"/>
      <c r="AD46" s="168"/>
      <c r="AE46" s="168" t="s">
        <v>104</v>
      </c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</row>
    <row r="47" spans="1:60" outlineLevel="1">
      <c r="A47" s="161">
        <v>34</v>
      </c>
      <c r="B47" s="162" t="s">
        <v>144</v>
      </c>
      <c r="C47" s="163" t="s">
        <v>168</v>
      </c>
      <c r="D47" s="164" t="s">
        <v>73</v>
      </c>
      <c r="E47" s="165">
        <v>232</v>
      </c>
      <c r="F47" s="193">
        <v>0</v>
      </c>
      <c r="G47" s="166">
        <f t="shared" si="20"/>
        <v>0</v>
      </c>
      <c r="H47" s="166">
        <v>0</v>
      </c>
      <c r="I47" s="166">
        <f t="shared" si="14"/>
        <v>0</v>
      </c>
      <c r="J47" s="166">
        <v>810.2</v>
      </c>
      <c r="K47" s="166">
        <f t="shared" si="15"/>
        <v>187966.4</v>
      </c>
      <c r="L47" s="166">
        <v>15</v>
      </c>
      <c r="M47" s="166">
        <f t="shared" si="16"/>
        <v>0</v>
      </c>
      <c r="N47" s="164">
        <v>0</v>
      </c>
      <c r="O47" s="164">
        <f t="shared" si="17"/>
        <v>0</v>
      </c>
      <c r="P47" s="164">
        <v>0</v>
      </c>
      <c r="Q47" s="164">
        <f t="shared" si="18"/>
        <v>0</v>
      </c>
      <c r="R47" s="164"/>
      <c r="S47" s="164"/>
      <c r="T47" s="167">
        <v>0</v>
      </c>
      <c r="U47" s="164">
        <f t="shared" si="19"/>
        <v>0</v>
      </c>
      <c r="V47" s="168"/>
      <c r="W47" s="168"/>
      <c r="X47" s="168"/>
      <c r="Y47" s="168"/>
      <c r="Z47" s="168"/>
      <c r="AA47" s="168"/>
      <c r="AB47" s="168"/>
      <c r="AC47" s="168"/>
      <c r="AD47" s="168"/>
      <c r="AE47" s="168" t="s">
        <v>104</v>
      </c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</row>
    <row r="48" spans="1:60" outlineLevel="1">
      <c r="A48" s="161">
        <v>35</v>
      </c>
      <c r="B48" s="162" t="s">
        <v>169</v>
      </c>
      <c r="C48" s="163" t="s">
        <v>170</v>
      </c>
      <c r="D48" s="164" t="s">
        <v>72</v>
      </c>
      <c r="E48" s="165">
        <v>1641</v>
      </c>
      <c r="F48" s="193">
        <v>0</v>
      </c>
      <c r="G48" s="166">
        <f t="shared" si="20"/>
        <v>0</v>
      </c>
      <c r="H48" s="166">
        <v>0.5</v>
      </c>
      <c r="I48" s="166">
        <f t="shared" si="14"/>
        <v>820.5</v>
      </c>
      <c r="J48" s="166">
        <v>15.600000000000001</v>
      </c>
      <c r="K48" s="166">
        <f t="shared" si="15"/>
        <v>25599.599999999999</v>
      </c>
      <c r="L48" s="166">
        <v>15</v>
      </c>
      <c r="M48" s="166">
        <f t="shared" si="16"/>
        <v>0</v>
      </c>
      <c r="N48" s="164">
        <v>0</v>
      </c>
      <c r="O48" s="164">
        <f t="shared" si="17"/>
        <v>0</v>
      </c>
      <c r="P48" s="164">
        <v>0</v>
      </c>
      <c r="Q48" s="164">
        <f t="shared" si="18"/>
        <v>0</v>
      </c>
      <c r="R48" s="164"/>
      <c r="S48" s="164"/>
      <c r="T48" s="167">
        <v>0.05</v>
      </c>
      <c r="U48" s="164">
        <f t="shared" si="19"/>
        <v>82.05</v>
      </c>
      <c r="V48" s="168"/>
      <c r="W48" s="168"/>
      <c r="X48" s="168"/>
      <c r="Y48" s="168"/>
      <c r="Z48" s="168"/>
      <c r="AA48" s="168"/>
      <c r="AB48" s="168"/>
      <c r="AC48" s="168"/>
      <c r="AD48" s="168"/>
      <c r="AE48" s="168" t="s">
        <v>104</v>
      </c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</row>
    <row r="49" spans="1:60" outlineLevel="1">
      <c r="A49" s="161">
        <v>36</v>
      </c>
      <c r="B49" s="162" t="s">
        <v>171</v>
      </c>
      <c r="C49" s="163" t="s">
        <v>172</v>
      </c>
      <c r="D49" s="164" t="s">
        <v>72</v>
      </c>
      <c r="E49" s="165">
        <v>739.5</v>
      </c>
      <c r="F49" s="193">
        <v>0</v>
      </c>
      <c r="G49" s="166">
        <f t="shared" si="20"/>
        <v>0</v>
      </c>
      <c r="H49" s="166">
        <v>0</v>
      </c>
      <c r="I49" s="166">
        <f t="shared" si="14"/>
        <v>0</v>
      </c>
      <c r="J49" s="166">
        <v>108</v>
      </c>
      <c r="K49" s="166">
        <f t="shared" si="15"/>
        <v>79866</v>
      </c>
      <c r="L49" s="166">
        <v>15</v>
      </c>
      <c r="M49" s="166">
        <f t="shared" si="16"/>
        <v>0</v>
      </c>
      <c r="N49" s="164">
        <v>0</v>
      </c>
      <c r="O49" s="164">
        <f t="shared" si="17"/>
        <v>0</v>
      </c>
      <c r="P49" s="164">
        <v>1.4919999999999999E-2</v>
      </c>
      <c r="Q49" s="164">
        <f t="shared" si="18"/>
        <v>11.033340000000001</v>
      </c>
      <c r="R49" s="164"/>
      <c r="S49" s="164"/>
      <c r="T49" s="167">
        <v>0.41299999999999998</v>
      </c>
      <c r="U49" s="164">
        <f t="shared" si="19"/>
        <v>305.41000000000003</v>
      </c>
      <c r="V49" s="168"/>
      <c r="W49" s="168"/>
      <c r="X49" s="168"/>
      <c r="Y49" s="168"/>
      <c r="Z49" s="168"/>
      <c r="AA49" s="168"/>
      <c r="AB49" s="168"/>
      <c r="AC49" s="168"/>
      <c r="AD49" s="168"/>
      <c r="AE49" s="168" t="s">
        <v>104</v>
      </c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</row>
    <row r="50" spans="1:60" outlineLevel="1">
      <c r="A50" s="161">
        <v>37</v>
      </c>
      <c r="B50" s="162" t="s">
        <v>173</v>
      </c>
      <c r="C50" s="163" t="s">
        <v>174</v>
      </c>
      <c r="D50" s="164" t="s">
        <v>71</v>
      </c>
      <c r="E50" s="165">
        <v>4</v>
      </c>
      <c r="F50" s="193">
        <v>0</v>
      </c>
      <c r="G50" s="166">
        <f t="shared" si="20"/>
        <v>0</v>
      </c>
      <c r="H50" s="166">
        <v>0</v>
      </c>
      <c r="I50" s="166">
        <f t="shared" si="14"/>
        <v>0</v>
      </c>
      <c r="J50" s="166">
        <v>121.5</v>
      </c>
      <c r="K50" s="166">
        <f t="shared" si="15"/>
        <v>486</v>
      </c>
      <c r="L50" s="166">
        <v>15</v>
      </c>
      <c r="M50" s="166">
        <f t="shared" si="16"/>
        <v>0</v>
      </c>
      <c r="N50" s="164">
        <v>0</v>
      </c>
      <c r="O50" s="164">
        <f t="shared" si="17"/>
        <v>0</v>
      </c>
      <c r="P50" s="164">
        <v>2.5170000000000001E-2</v>
      </c>
      <c r="Q50" s="164">
        <f t="shared" si="18"/>
        <v>0.10068000000000001</v>
      </c>
      <c r="R50" s="164"/>
      <c r="S50" s="164"/>
      <c r="T50" s="167">
        <v>0.46500000000000002</v>
      </c>
      <c r="U50" s="164">
        <f t="shared" si="19"/>
        <v>1.86</v>
      </c>
      <c r="V50" s="168"/>
      <c r="W50" s="168"/>
      <c r="X50" s="168"/>
      <c r="Y50" s="168"/>
      <c r="Z50" s="168"/>
      <c r="AA50" s="168"/>
      <c r="AB50" s="168"/>
      <c r="AC50" s="168"/>
      <c r="AD50" s="168"/>
      <c r="AE50" s="168" t="s">
        <v>104</v>
      </c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</row>
    <row r="51" spans="1:60" outlineLevel="1">
      <c r="A51" s="161">
        <v>38</v>
      </c>
      <c r="B51" s="162" t="s">
        <v>175</v>
      </c>
      <c r="C51" s="163" t="s">
        <v>176</v>
      </c>
      <c r="D51" s="164" t="s">
        <v>177</v>
      </c>
      <c r="E51" s="165">
        <v>1.65</v>
      </c>
      <c r="F51" s="193">
        <v>0</v>
      </c>
      <c r="G51" s="166">
        <f t="shared" si="20"/>
        <v>0</v>
      </c>
      <c r="H51" s="166">
        <v>0</v>
      </c>
      <c r="I51" s="166">
        <f t="shared" si="14"/>
        <v>0</v>
      </c>
      <c r="J51" s="166">
        <v>476.1</v>
      </c>
      <c r="K51" s="166">
        <f t="shared" si="15"/>
        <v>785.57</v>
      </c>
      <c r="L51" s="166">
        <v>15</v>
      </c>
      <c r="M51" s="166">
        <f t="shared" si="16"/>
        <v>0</v>
      </c>
      <c r="N51" s="164">
        <v>0</v>
      </c>
      <c r="O51" s="164">
        <f t="shared" si="17"/>
        <v>0</v>
      </c>
      <c r="P51" s="164">
        <v>0</v>
      </c>
      <c r="Q51" s="164">
        <f t="shared" si="18"/>
        <v>0</v>
      </c>
      <c r="R51" s="164"/>
      <c r="S51" s="164"/>
      <c r="T51" s="167">
        <v>1.47</v>
      </c>
      <c r="U51" s="164">
        <f t="shared" si="19"/>
        <v>2.4300000000000002</v>
      </c>
      <c r="V51" s="168"/>
      <c r="W51" s="168"/>
      <c r="X51" s="168"/>
      <c r="Y51" s="168"/>
      <c r="Z51" s="168"/>
      <c r="AA51" s="168"/>
      <c r="AB51" s="168"/>
      <c r="AC51" s="168"/>
      <c r="AD51" s="168"/>
      <c r="AE51" s="168" t="s">
        <v>104</v>
      </c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</row>
    <row r="52" spans="1:60" outlineLevel="1">
      <c r="A52" s="161">
        <v>39</v>
      </c>
      <c r="B52" s="162" t="s">
        <v>144</v>
      </c>
      <c r="C52" s="163" t="s">
        <v>178</v>
      </c>
      <c r="D52" s="164" t="s">
        <v>72</v>
      </c>
      <c r="E52" s="165">
        <v>499.5</v>
      </c>
      <c r="F52" s="193">
        <v>0</v>
      </c>
      <c r="G52" s="166">
        <f t="shared" si="20"/>
        <v>0</v>
      </c>
      <c r="H52" s="166">
        <v>0</v>
      </c>
      <c r="I52" s="166">
        <f t="shared" si="14"/>
        <v>0</v>
      </c>
      <c r="J52" s="166">
        <v>91.3</v>
      </c>
      <c r="K52" s="166">
        <f t="shared" si="15"/>
        <v>45604.35</v>
      </c>
      <c r="L52" s="166">
        <v>15</v>
      </c>
      <c r="M52" s="166">
        <f t="shared" si="16"/>
        <v>0</v>
      </c>
      <c r="N52" s="164">
        <v>0</v>
      </c>
      <c r="O52" s="164">
        <f t="shared" si="17"/>
        <v>0</v>
      </c>
      <c r="P52" s="164">
        <v>0</v>
      </c>
      <c r="Q52" s="164">
        <f t="shared" si="18"/>
        <v>0</v>
      </c>
      <c r="R52" s="164"/>
      <c r="S52" s="164"/>
      <c r="T52" s="167">
        <v>0.3</v>
      </c>
      <c r="U52" s="164">
        <f t="shared" si="19"/>
        <v>149.85</v>
      </c>
      <c r="V52" s="168"/>
      <c r="W52" s="168"/>
      <c r="X52" s="168"/>
      <c r="Y52" s="168"/>
      <c r="Z52" s="168"/>
      <c r="AA52" s="168"/>
      <c r="AB52" s="168"/>
      <c r="AC52" s="168"/>
      <c r="AD52" s="168"/>
      <c r="AE52" s="168" t="s">
        <v>104</v>
      </c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</row>
    <row r="53" spans="1:60" outlineLevel="1">
      <c r="A53" s="161">
        <v>40</v>
      </c>
      <c r="B53" s="162" t="s">
        <v>144</v>
      </c>
      <c r="C53" s="163" t="s">
        <v>179</v>
      </c>
      <c r="D53" s="164" t="s">
        <v>72</v>
      </c>
      <c r="E53" s="165">
        <v>499.5</v>
      </c>
      <c r="F53" s="193">
        <v>0</v>
      </c>
      <c r="G53" s="166">
        <f t="shared" si="20"/>
        <v>0</v>
      </c>
      <c r="H53" s="166">
        <v>9.6999999999999993</v>
      </c>
      <c r="I53" s="166">
        <f t="shared" si="14"/>
        <v>4845.1499999999996</v>
      </c>
      <c r="J53" s="166">
        <v>3.6000000000000014</v>
      </c>
      <c r="K53" s="166">
        <f t="shared" si="15"/>
        <v>1798.2</v>
      </c>
      <c r="L53" s="166">
        <v>15</v>
      </c>
      <c r="M53" s="166">
        <f t="shared" si="16"/>
        <v>0</v>
      </c>
      <c r="N53" s="164">
        <v>1.685E-2</v>
      </c>
      <c r="O53" s="164">
        <f t="shared" si="17"/>
        <v>8.4165799999999997</v>
      </c>
      <c r="P53" s="164">
        <v>0</v>
      </c>
      <c r="Q53" s="164">
        <f t="shared" si="18"/>
        <v>0</v>
      </c>
      <c r="R53" s="164"/>
      <c r="S53" s="164"/>
      <c r="T53" s="167">
        <v>1.2E-2</v>
      </c>
      <c r="U53" s="164">
        <f t="shared" si="19"/>
        <v>5.99</v>
      </c>
      <c r="V53" s="168"/>
      <c r="W53" s="168"/>
      <c r="X53" s="168"/>
      <c r="Y53" s="168"/>
      <c r="Z53" s="168"/>
      <c r="AA53" s="168"/>
      <c r="AB53" s="168"/>
      <c r="AC53" s="168"/>
      <c r="AD53" s="168"/>
      <c r="AE53" s="168" t="s">
        <v>104</v>
      </c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</row>
    <row r="54" spans="1:60" outlineLevel="1">
      <c r="A54" s="161">
        <v>41</v>
      </c>
      <c r="B54" s="162" t="s">
        <v>144</v>
      </c>
      <c r="C54" s="163" t="s">
        <v>180</v>
      </c>
      <c r="D54" s="164" t="s">
        <v>72</v>
      </c>
      <c r="E54" s="165">
        <v>499.5</v>
      </c>
      <c r="F54" s="193">
        <v>0</v>
      </c>
      <c r="G54" s="166">
        <f t="shared" si="20"/>
        <v>0</v>
      </c>
      <c r="H54" s="166">
        <v>0</v>
      </c>
      <c r="I54" s="166">
        <f t="shared" si="14"/>
        <v>0</v>
      </c>
      <c r="J54" s="166">
        <v>3.6</v>
      </c>
      <c r="K54" s="166">
        <f t="shared" si="15"/>
        <v>1798.2</v>
      </c>
      <c r="L54" s="166">
        <v>15</v>
      </c>
      <c r="M54" s="166">
        <f t="shared" si="16"/>
        <v>0</v>
      </c>
      <c r="N54" s="164">
        <v>0</v>
      </c>
      <c r="O54" s="164">
        <f t="shared" si="17"/>
        <v>0</v>
      </c>
      <c r="P54" s="164">
        <v>0</v>
      </c>
      <c r="Q54" s="164">
        <f t="shared" si="18"/>
        <v>0</v>
      </c>
      <c r="R54" s="164"/>
      <c r="S54" s="164"/>
      <c r="T54" s="167">
        <v>1.2E-2</v>
      </c>
      <c r="U54" s="164">
        <f t="shared" si="19"/>
        <v>5.99</v>
      </c>
      <c r="V54" s="168"/>
      <c r="W54" s="168"/>
      <c r="X54" s="168"/>
      <c r="Y54" s="168"/>
      <c r="Z54" s="168"/>
      <c r="AA54" s="168"/>
      <c r="AB54" s="168"/>
      <c r="AC54" s="168"/>
      <c r="AD54" s="168"/>
      <c r="AE54" s="168" t="s">
        <v>104</v>
      </c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</row>
    <row r="55" spans="1:60" ht="20.399999999999999" outlineLevel="1">
      <c r="A55" s="161">
        <v>42</v>
      </c>
      <c r="B55" s="162" t="s">
        <v>144</v>
      </c>
      <c r="C55" s="163" t="s">
        <v>181</v>
      </c>
      <c r="D55" s="164" t="s">
        <v>79</v>
      </c>
      <c r="E55" s="165">
        <v>1</v>
      </c>
      <c r="F55" s="193">
        <v>0</v>
      </c>
      <c r="G55" s="166">
        <f t="shared" si="20"/>
        <v>0</v>
      </c>
      <c r="H55" s="166">
        <v>0</v>
      </c>
      <c r="I55" s="166">
        <f t="shared" si="14"/>
        <v>0</v>
      </c>
      <c r="J55" s="166">
        <v>8501.69</v>
      </c>
      <c r="K55" s="166">
        <f t="shared" si="15"/>
        <v>8501.69</v>
      </c>
      <c r="L55" s="166">
        <v>15</v>
      </c>
      <c r="M55" s="166">
        <f t="shared" si="16"/>
        <v>0</v>
      </c>
      <c r="N55" s="164">
        <v>0</v>
      </c>
      <c r="O55" s="164">
        <f t="shared" si="17"/>
        <v>0</v>
      </c>
      <c r="P55" s="164">
        <v>0</v>
      </c>
      <c r="Q55" s="164">
        <f t="shared" si="18"/>
        <v>0</v>
      </c>
      <c r="R55" s="164"/>
      <c r="S55" s="164"/>
      <c r="T55" s="167">
        <v>0</v>
      </c>
      <c r="U55" s="164">
        <f t="shared" si="19"/>
        <v>0</v>
      </c>
      <c r="V55" s="168"/>
      <c r="W55" s="168"/>
      <c r="X55" s="168"/>
      <c r="Y55" s="168"/>
      <c r="Z55" s="168"/>
      <c r="AA55" s="168"/>
      <c r="AB55" s="168"/>
      <c r="AC55" s="168"/>
      <c r="AD55" s="168"/>
      <c r="AE55" s="168" t="s">
        <v>104</v>
      </c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</row>
    <row r="56" spans="1:60">
      <c r="A56" s="169" t="s">
        <v>69</v>
      </c>
      <c r="B56" s="170" t="s">
        <v>91</v>
      </c>
      <c r="C56" s="171" t="s">
        <v>92</v>
      </c>
      <c r="D56" s="172"/>
      <c r="E56" s="173"/>
      <c r="F56" s="174"/>
      <c r="G56" s="174">
        <f>SUMIF(AE57:AE104,"&lt;&gt;NOR",G57:G104)</f>
        <v>0</v>
      </c>
      <c r="H56" s="174"/>
      <c r="I56" s="174">
        <f>SUM(I57:I104)</f>
        <v>405516.39999999997</v>
      </c>
      <c r="J56" s="174"/>
      <c r="K56" s="174">
        <f>SUM(K57:K104)</f>
        <v>2138628.88</v>
      </c>
      <c r="L56" s="174"/>
      <c r="M56" s="174">
        <f>SUM(M57:M104)</f>
        <v>0</v>
      </c>
      <c r="N56" s="172"/>
      <c r="O56" s="172">
        <f>SUM(O57:O104)</f>
        <v>19.9575</v>
      </c>
      <c r="P56" s="172"/>
      <c r="Q56" s="172">
        <f>SUM(Q57:Q104)</f>
        <v>5.0870100000000003</v>
      </c>
      <c r="R56" s="172"/>
      <c r="S56" s="172"/>
      <c r="T56" s="175"/>
      <c r="U56" s="172">
        <f>SUM(U57:U104)</f>
        <v>3123.7299999999991</v>
      </c>
      <c r="AE56" s="11" t="s">
        <v>70</v>
      </c>
    </row>
    <row r="57" spans="1:60" outlineLevel="1">
      <c r="A57" s="161">
        <v>43</v>
      </c>
      <c r="B57" s="162" t="s">
        <v>144</v>
      </c>
      <c r="C57" s="163" t="s">
        <v>182</v>
      </c>
      <c r="D57" s="164" t="s">
        <v>72</v>
      </c>
      <c r="E57" s="165">
        <v>1965</v>
      </c>
      <c r="F57" s="193">
        <v>0</v>
      </c>
      <c r="G57" s="166">
        <f>E57*F57</f>
        <v>0</v>
      </c>
      <c r="H57" s="166">
        <v>0</v>
      </c>
      <c r="I57" s="166">
        <f t="shared" ref="I57:I104" si="21">ROUND(E57*H57,2)</f>
        <v>0</v>
      </c>
      <c r="J57" s="166">
        <v>324.10000000000002</v>
      </c>
      <c r="K57" s="166">
        <f t="shared" ref="K57:K104" si="22">ROUND(E57*J57,2)</f>
        <v>636856.5</v>
      </c>
      <c r="L57" s="166">
        <v>15</v>
      </c>
      <c r="M57" s="166">
        <f t="shared" ref="M57:M104" si="23">G57*(1+L57/100)</f>
        <v>0</v>
      </c>
      <c r="N57" s="164">
        <v>4.6000000000000001E-4</v>
      </c>
      <c r="O57" s="164">
        <f t="shared" ref="O57:O104" si="24">ROUND(E57*N57,5)</f>
        <v>0.90390000000000004</v>
      </c>
      <c r="P57" s="164">
        <v>0</v>
      </c>
      <c r="Q57" s="164">
        <f t="shared" ref="Q57:Q104" si="25">ROUND(E57*P57,5)</f>
        <v>0</v>
      </c>
      <c r="R57" s="164"/>
      <c r="S57" s="164"/>
      <c r="T57" s="167">
        <v>0.52</v>
      </c>
      <c r="U57" s="164">
        <f t="shared" ref="U57:U104" si="26">ROUND(E57*T57,2)</f>
        <v>1021.8</v>
      </c>
      <c r="V57" s="168"/>
      <c r="W57" s="168"/>
      <c r="X57" s="168"/>
      <c r="Y57" s="168"/>
      <c r="Z57" s="168"/>
      <c r="AA57" s="168"/>
      <c r="AB57" s="168"/>
      <c r="AC57" s="168"/>
      <c r="AD57" s="168"/>
      <c r="AE57" s="168" t="s">
        <v>104</v>
      </c>
      <c r="AF57" s="168"/>
      <c r="AG57" s="168"/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</row>
    <row r="58" spans="1:60" outlineLevel="1">
      <c r="A58" s="161">
        <v>44</v>
      </c>
      <c r="B58" s="162" t="s">
        <v>144</v>
      </c>
      <c r="C58" s="163" t="s">
        <v>183</v>
      </c>
      <c r="D58" s="164" t="s">
        <v>72</v>
      </c>
      <c r="E58" s="165">
        <v>211</v>
      </c>
      <c r="F58" s="193">
        <v>0</v>
      </c>
      <c r="G58" s="166">
        <f t="shared" ref="G58:G104" si="27">E58*F58</f>
        <v>0</v>
      </c>
      <c r="H58" s="166">
        <v>0</v>
      </c>
      <c r="I58" s="166">
        <f t="shared" si="21"/>
        <v>0</v>
      </c>
      <c r="J58" s="166">
        <v>501.1</v>
      </c>
      <c r="K58" s="166">
        <f t="shared" si="22"/>
        <v>105732.1</v>
      </c>
      <c r="L58" s="166">
        <v>15</v>
      </c>
      <c r="M58" s="166">
        <f t="shared" si="23"/>
        <v>0</v>
      </c>
      <c r="N58" s="164">
        <v>5.1000000000000004E-4</v>
      </c>
      <c r="O58" s="164">
        <f t="shared" si="24"/>
        <v>0.10761</v>
      </c>
      <c r="P58" s="164">
        <v>0</v>
      </c>
      <c r="Q58" s="164">
        <f t="shared" si="25"/>
        <v>0</v>
      </c>
      <c r="R58" s="164"/>
      <c r="S58" s="164"/>
      <c r="T58" s="167">
        <v>0.62</v>
      </c>
      <c r="U58" s="164">
        <f t="shared" si="26"/>
        <v>130.82</v>
      </c>
      <c r="V58" s="168"/>
      <c r="W58" s="168"/>
      <c r="X58" s="168"/>
      <c r="Y58" s="168"/>
      <c r="Z58" s="168"/>
      <c r="AA58" s="168"/>
      <c r="AB58" s="168"/>
      <c r="AC58" s="168"/>
      <c r="AD58" s="168"/>
      <c r="AE58" s="168" t="s">
        <v>104</v>
      </c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</row>
    <row r="59" spans="1:60" outlineLevel="1">
      <c r="A59" s="161">
        <v>45</v>
      </c>
      <c r="B59" s="162" t="s">
        <v>144</v>
      </c>
      <c r="C59" s="163" t="s">
        <v>184</v>
      </c>
      <c r="D59" s="164" t="s">
        <v>72</v>
      </c>
      <c r="E59" s="165">
        <v>194.5</v>
      </c>
      <c r="F59" s="193">
        <v>0</v>
      </c>
      <c r="G59" s="166">
        <f t="shared" si="27"/>
        <v>0</v>
      </c>
      <c r="H59" s="166">
        <v>0</v>
      </c>
      <c r="I59" s="166">
        <f t="shared" si="21"/>
        <v>0</v>
      </c>
      <c r="J59" s="166">
        <v>550.1</v>
      </c>
      <c r="K59" s="166">
        <f t="shared" si="22"/>
        <v>106994.45</v>
      </c>
      <c r="L59" s="166">
        <v>15</v>
      </c>
      <c r="M59" s="166">
        <f t="shared" si="23"/>
        <v>0</v>
      </c>
      <c r="N59" s="164">
        <v>6.4000000000000005E-4</v>
      </c>
      <c r="O59" s="164">
        <f t="shared" si="24"/>
        <v>0.12447999999999999</v>
      </c>
      <c r="P59" s="164">
        <v>0</v>
      </c>
      <c r="Q59" s="164">
        <f t="shared" si="25"/>
        <v>0</v>
      </c>
      <c r="R59" s="164"/>
      <c r="S59" s="164"/>
      <c r="T59" s="167">
        <v>0.68</v>
      </c>
      <c r="U59" s="164">
        <f t="shared" si="26"/>
        <v>132.26</v>
      </c>
      <c r="V59" s="168"/>
      <c r="W59" s="168"/>
      <c r="X59" s="168"/>
      <c r="Y59" s="168"/>
      <c r="Z59" s="168"/>
      <c r="AA59" s="168"/>
      <c r="AB59" s="168"/>
      <c r="AC59" s="168"/>
      <c r="AD59" s="168"/>
      <c r="AE59" s="168" t="s">
        <v>104</v>
      </c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</row>
    <row r="60" spans="1:60" outlineLevel="1">
      <c r="A60" s="161">
        <v>46</v>
      </c>
      <c r="B60" s="162" t="s">
        <v>144</v>
      </c>
      <c r="C60" s="163" t="s">
        <v>185</v>
      </c>
      <c r="D60" s="164" t="s">
        <v>72</v>
      </c>
      <c r="E60" s="165">
        <v>66</v>
      </c>
      <c r="F60" s="193">
        <v>0</v>
      </c>
      <c r="G60" s="166">
        <f t="shared" si="27"/>
        <v>0</v>
      </c>
      <c r="H60" s="166">
        <v>0</v>
      </c>
      <c r="I60" s="166">
        <f t="shared" si="21"/>
        <v>0</v>
      </c>
      <c r="J60" s="166">
        <v>643.1</v>
      </c>
      <c r="K60" s="166">
        <f t="shared" si="22"/>
        <v>42444.6</v>
      </c>
      <c r="L60" s="166">
        <v>15</v>
      </c>
      <c r="M60" s="166">
        <f t="shared" si="23"/>
        <v>0</v>
      </c>
      <c r="N60" s="164">
        <v>9.7999999999999997E-4</v>
      </c>
      <c r="O60" s="164">
        <f t="shared" si="24"/>
        <v>6.4680000000000001E-2</v>
      </c>
      <c r="P60" s="164">
        <v>0</v>
      </c>
      <c r="Q60" s="164">
        <f t="shared" si="25"/>
        <v>0</v>
      </c>
      <c r="R60" s="164"/>
      <c r="S60" s="164"/>
      <c r="T60" s="167">
        <v>0.75</v>
      </c>
      <c r="U60" s="164">
        <f t="shared" si="26"/>
        <v>49.5</v>
      </c>
      <c r="V60" s="168"/>
      <c r="W60" s="168"/>
      <c r="X60" s="168"/>
      <c r="Y60" s="168"/>
      <c r="Z60" s="168"/>
      <c r="AA60" s="168"/>
      <c r="AB60" s="168"/>
      <c r="AC60" s="168"/>
      <c r="AD60" s="168"/>
      <c r="AE60" s="168" t="s">
        <v>104</v>
      </c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</row>
    <row r="61" spans="1:60" outlineLevel="1">
      <c r="A61" s="161">
        <v>47</v>
      </c>
      <c r="B61" s="162" t="s">
        <v>144</v>
      </c>
      <c r="C61" s="163" t="s">
        <v>186</v>
      </c>
      <c r="D61" s="164" t="s">
        <v>72</v>
      </c>
      <c r="E61" s="165">
        <v>120</v>
      </c>
      <c r="F61" s="193">
        <v>0</v>
      </c>
      <c r="G61" s="166">
        <f t="shared" si="27"/>
        <v>0</v>
      </c>
      <c r="H61" s="166">
        <v>0</v>
      </c>
      <c r="I61" s="166">
        <f t="shared" si="21"/>
        <v>0</v>
      </c>
      <c r="J61" s="166">
        <v>789.2</v>
      </c>
      <c r="K61" s="166">
        <f t="shared" si="22"/>
        <v>94704</v>
      </c>
      <c r="L61" s="166">
        <v>15</v>
      </c>
      <c r="M61" s="166">
        <f t="shared" si="23"/>
        <v>0</v>
      </c>
      <c r="N61" s="164">
        <v>5.7400000000000003E-3</v>
      </c>
      <c r="O61" s="164">
        <f t="shared" si="24"/>
        <v>0.68879999999999997</v>
      </c>
      <c r="P61" s="164">
        <v>0</v>
      </c>
      <c r="Q61" s="164">
        <f t="shared" si="25"/>
        <v>0</v>
      </c>
      <c r="R61" s="164"/>
      <c r="S61" s="164"/>
      <c r="T61" s="167">
        <v>0.93</v>
      </c>
      <c r="U61" s="164">
        <f t="shared" si="26"/>
        <v>111.6</v>
      </c>
      <c r="V61" s="168"/>
      <c r="W61" s="168"/>
      <c r="X61" s="168"/>
      <c r="Y61" s="168"/>
      <c r="Z61" s="168"/>
      <c r="AA61" s="168"/>
      <c r="AB61" s="168"/>
      <c r="AC61" s="168"/>
      <c r="AD61" s="168"/>
      <c r="AE61" s="168" t="s">
        <v>104</v>
      </c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</row>
    <row r="62" spans="1:60" outlineLevel="1">
      <c r="A62" s="161">
        <v>48</v>
      </c>
      <c r="B62" s="162" t="s">
        <v>144</v>
      </c>
      <c r="C62" s="163" t="s">
        <v>187</v>
      </c>
      <c r="D62" s="164" t="s">
        <v>72</v>
      </c>
      <c r="E62" s="165">
        <v>12</v>
      </c>
      <c r="F62" s="193">
        <v>0</v>
      </c>
      <c r="G62" s="166">
        <f t="shared" si="27"/>
        <v>0</v>
      </c>
      <c r="H62" s="166">
        <v>0</v>
      </c>
      <c r="I62" s="166">
        <f t="shared" si="21"/>
        <v>0</v>
      </c>
      <c r="J62" s="166">
        <v>879.2</v>
      </c>
      <c r="K62" s="166">
        <f t="shared" si="22"/>
        <v>10550.4</v>
      </c>
      <c r="L62" s="166">
        <v>15</v>
      </c>
      <c r="M62" s="166">
        <f t="shared" si="23"/>
        <v>0</v>
      </c>
      <c r="N62" s="164">
        <v>0</v>
      </c>
      <c r="O62" s="164">
        <f t="shared" si="24"/>
        <v>0</v>
      </c>
      <c r="P62" s="164">
        <v>0</v>
      </c>
      <c r="Q62" s="164">
        <f t="shared" si="25"/>
        <v>0</v>
      </c>
      <c r="R62" s="164"/>
      <c r="S62" s="164"/>
      <c r="T62" s="167">
        <v>0</v>
      </c>
      <c r="U62" s="164">
        <f t="shared" si="26"/>
        <v>0</v>
      </c>
      <c r="V62" s="168"/>
      <c r="W62" s="168"/>
      <c r="X62" s="168"/>
      <c r="Y62" s="168"/>
      <c r="Z62" s="168"/>
      <c r="AA62" s="168"/>
      <c r="AB62" s="168"/>
      <c r="AC62" s="168"/>
      <c r="AD62" s="168"/>
      <c r="AE62" s="168" t="s">
        <v>104</v>
      </c>
      <c r="AF62" s="168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</row>
    <row r="63" spans="1:60" outlineLevel="1">
      <c r="A63" s="161">
        <v>49</v>
      </c>
      <c r="B63" s="162" t="s">
        <v>144</v>
      </c>
      <c r="C63" s="163" t="s">
        <v>188</v>
      </c>
      <c r="D63" s="164" t="s">
        <v>72</v>
      </c>
      <c r="E63" s="165">
        <v>80</v>
      </c>
      <c r="F63" s="193">
        <v>0</v>
      </c>
      <c r="G63" s="166">
        <f t="shared" si="27"/>
        <v>0</v>
      </c>
      <c r="H63" s="166">
        <v>514.70000000000005</v>
      </c>
      <c r="I63" s="166">
        <f t="shared" si="21"/>
        <v>41176</v>
      </c>
      <c r="J63" s="166">
        <v>345.5</v>
      </c>
      <c r="K63" s="166">
        <f t="shared" si="22"/>
        <v>27640</v>
      </c>
      <c r="L63" s="166">
        <v>15</v>
      </c>
      <c r="M63" s="166">
        <f t="shared" si="23"/>
        <v>0</v>
      </c>
      <c r="N63" s="164">
        <v>5.0400000000000002E-3</v>
      </c>
      <c r="O63" s="164">
        <f t="shared" si="24"/>
        <v>0.4032</v>
      </c>
      <c r="P63" s="164">
        <v>0</v>
      </c>
      <c r="Q63" s="164">
        <f t="shared" si="25"/>
        <v>0</v>
      </c>
      <c r="R63" s="164"/>
      <c r="S63" s="164"/>
      <c r="T63" s="167">
        <v>1.038</v>
      </c>
      <c r="U63" s="164">
        <f t="shared" si="26"/>
        <v>83.04</v>
      </c>
      <c r="V63" s="168"/>
      <c r="W63" s="168"/>
      <c r="X63" s="168"/>
      <c r="Y63" s="168"/>
      <c r="Z63" s="168"/>
      <c r="AA63" s="168"/>
      <c r="AB63" s="168"/>
      <c r="AC63" s="168"/>
      <c r="AD63" s="168"/>
      <c r="AE63" s="168" t="s">
        <v>104</v>
      </c>
      <c r="AF63" s="168"/>
      <c r="AG63" s="168"/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</row>
    <row r="64" spans="1:60" ht="20.399999999999999" outlineLevel="1">
      <c r="A64" s="161">
        <v>50</v>
      </c>
      <c r="B64" s="162" t="s">
        <v>144</v>
      </c>
      <c r="C64" s="163" t="s">
        <v>189</v>
      </c>
      <c r="D64" s="164" t="s">
        <v>72</v>
      </c>
      <c r="E64" s="165">
        <v>925</v>
      </c>
      <c r="F64" s="193">
        <v>0</v>
      </c>
      <c r="G64" s="166">
        <f t="shared" si="27"/>
        <v>0</v>
      </c>
      <c r="H64" s="166">
        <v>0</v>
      </c>
      <c r="I64" s="166">
        <f t="shared" si="21"/>
        <v>0</v>
      </c>
      <c r="J64" s="166">
        <v>54</v>
      </c>
      <c r="K64" s="166">
        <f t="shared" si="22"/>
        <v>49950</v>
      </c>
      <c r="L64" s="166">
        <v>15</v>
      </c>
      <c r="M64" s="166">
        <f t="shared" si="23"/>
        <v>0</v>
      </c>
      <c r="N64" s="164">
        <v>0</v>
      </c>
      <c r="O64" s="164">
        <f t="shared" si="24"/>
        <v>0</v>
      </c>
      <c r="P64" s="164">
        <v>0</v>
      </c>
      <c r="Q64" s="164">
        <f t="shared" si="25"/>
        <v>0</v>
      </c>
      <c r="R64" s="164"/>
      <c r="S64" s="164"/>
      <c r="T64" s="167">
        <v>0</v>
      </c>
      <c r="U64" s="164">
        <f t="shared" si="26"/>
        <v>0</v>
      </c>
      <c r="V64" s="168"/>
      <c r="W64" s="168"/>
      <c r="X64" s="168"/>
      <c r="Y64" s="168"/>
      <c r="Z64" s="168"/>
      <c r="AA64" s="168"/>
      <c r="AB64" s="168"/>
      <c r="AC64" s="168"/>
      <c r="AD64" s="168"/>
      <c r="AE64" s="168" t="s">
        <v>104</v>
      </c>
      <c r="AF64" s="168"/>
      <c r="AG64" s="168"/>
      <c r="AH64" s="168"/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8"/>
      <c r="BC64" s="168"/>
      <c r="BD64" s="168"/>
      <c r="BE64" s="168"/>
      <c r="BF64" s="168"/>
      <c r="BG64" s="168"/>
      <c r="BH64" s="168"/>
    </row>
    <row r="65" spans="1:60" ht="20.399999999999999" outlineLevel="1">
      <c r="A65" s="161">
        <v>51</v>
      </c>
      <c r="B65" s="162" t="s">
        <v>144</v>
      </c>
      <c r="C65" s="163" t="s">
        <v>190</v>
      </c>
      <c r="D65" s="164" t="s">
        <v>72</v>
      </c>
      <c r="E65" s="165">
        <v>113</v>
      </c>
      <c r="F65" s="193">
        <v>0</v>
      </c>
      <c r="G65" s="166">
        <f t="shared" si="27"/>
        <v>0</v>
      </c>
      <c r="H65" s="166">
        <v>0</v>
      </c>
      <c r="I65" s="166">
        <f t="shared" si="21"/>
        <v>0</v>
      </c>
      <c r="J65" s="166">
        <v>133</v>
      </c>
      <c r="K65" s="166">
        <f t="shared" si="22"/>
        <v>15029</v>
      </c>
      <c r="L65" s="166">
        <v>15</v>
      </c>
      <c r="M65" s="166">
        <f t="shared" si="23"/>
        <v>0</v>
      </c>
      <c r="N65" s="164">
        <v>0</v>
      </c>
      <c r="O65" s="164">
        <f t="shared" si="24"/>
        <v>0</v>
      </c>
      <c r="P65" s="164">
        <v>0</v>
      </c>
      <c r="Q65" s="164">
        <f t="shared" si="25"/>
        <v>0</v>
      </c>
      <c r="R65" s="164"/>
      <c r="S65" s="164"/>
      <c r="T65" s="167">
        <v>0</v>
      </c>
      <c r="U65" s="164">
        <f t="shared" si="26"/>
        <v>0</v>
      </c>
      <c r="V65" s="168"/>
      <c r="W65" s="168"/>
      <c r="X65" s="168"/>
      <c r="Y65" s="168"/>
      <c r="Z65" s="168"/>
      <c r="AA65" s="168"/>
      <c r="AB65" s="168"/>
      <c r="AC65" s="168"/>
      <c r="AD65" s="168"/>
      <c r="AE65" s="168" t="s">
        <v>104</v>
      </c>
      <c r="AF65" s="168"/>
      <c r="AG65" s="168"/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</row>
    <row r="66" spans="1:60" ht="20.399999999999999" outlineLevel="1">
      <c r="A66" s="161">
        <v>52</v>
      </c>
      <c r="B66" s="162" t="s">
        <v>144</v>
      </c>
      <c r="C66" s="163" t="s">
        <v>191</v>
      </c>
      <c r="D66" s="164" t="s">
        <v>72</v>
      </c>
      <c r="E66" s="165">
        <v>1112.5</v>
      </c>
      <c r="F66" s="193">
        <v>0</v>
      </c>
      <c r="G66" s="166">
        <f t="shared" si="27"/>
        <v>0</v>
      </c>
      <c r="H66" s="166">
        <v>0</v>
      </c>
      <c r="I66" s="166">
        <f t="shared" si="21"/>
        <v>0</v>
      </c>
      <c r="J66" s="166">
        <v>133</v>
      </c>
      <c r="K66" s="166">
        <f t="shared" si="22"/>
        <v>147962.5</v>
      </c>
      <c r="L66" s="166">
        <v>15</v>
      </c>
      <c r="M66" s="166">
        <f t="shared" si="23"/>
        <v>0</v>
      </c>
      <c r="N66" s="164">
        <v>0</v>
      </c>
      <c r="O66" s="164">
        <f t="shared" si="24"/>
        <v>0</v>
      </c>
      <c r="P66" s="164">
        <v>0</v>
      </c>
      <c r="Q66" s="164">
        <f t="shared" si="25"/>
        <v>0</v>
      </c>
      <c r="R66" s="164"/>
      <c r="S66" s="164"/>
      <c r="T66" s="167">
        <v>0</v>
      </c>
      <c r="U66" s="164">
        <f t="shared" si="26"/>
        <v>0</v>
      </c>
      <c r="V66" s="168"/>
      <c r="W66" s="168"/>
      <c r="X66" s="168"/>
      <c r="Y66" s="168"/>
      <c r="Z66" s="168"/>
      <c r="AA66" s="168"/>
      <c r="AB66" s="168"/>
      <c r="AC66" s="168"/>
      <c r="AD66" s="168"/>
      <c r="AE66" s="168" t="s">
        <v>104</v>
      </c>
      <c r="AF66" s="168"/>
      <c r="AG66" s="168"/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</row>
    <row r="67" spans="1:60" ht="20.399999999999999" outlineLevel="1">
      <c r="A67" s="161">
        <v>53</v>
      </c>
      <c r="B67" s="162" t="s">
        <v>144</v>
      </c>
      <c r="C67" s="163" t="s">
        <v>192</v>
      </c>
      <c r="D67" s="164" t="s">
        <v>72</v>
      </c>
      <c r="E67" s="165">
        <v>132</v>
      </c>
      <c r="F67" s="193">
        <v>0</v>
      </c>
      <c r="G67" s="166">
        <f t="shared" si="27"/>
        <v>0</v>
      </c>
      <c r="H67" s="166">
        <v>0</v>
      </c>
      <c r="I67" s="166">
        <f t="shared" si="21"/>
        <v>0</v>
      </c>
      <c r="J67" s="166">
        <v>149</v>
      </c>
      <c r="K67" s="166">
        <f t="shared" si="22"/>
        <v>19668</v>
      </c>
      <c r="L67" s="166">
        <v>15</v>
      </c>
      <c r="M67" s="166">
        <f t="shared" si="23"/>
        <v>0</v>
      </c>
      <c r="N67" s="164">
        <v>0</v>
      </c>
      <c r="O67" s="164">
        <f t="shared" si="24"/>
        <v>0</v>
      </c>
      <c r="P67" s="164">
        <v>0</v>
      </c>
      <c r="Q67" s="164">
        <f t="shared" si="25"/>
        <v>0</v>
      </c>
      <c r="R67" s="164"/>
      <c r="S67" s="164"/>
      <c r="T67" s="167">
        <v>0</v>
      </c>
      <c r="U67" s="164">
        <f t="shared" si="26"/>
        <v>0</v>
      </c>
      <c r="V67" s="168"/>
      <c r="W67" s="168"/>
      <c r="X67" s="168"/>
      <c r="Y67" s="168"/>
      <c r="Z67" s="168"/>
      <c r="AA67" s="168"/>
      <c r="AB67" s="168"/>
      <c r="AC67" s="168"/>
      <c r="AD67" s="168"/>
      <c r="AE67" s="168" t="s">
        <v>104</v>
      </c>
      <c r="AF67" s="168"/>
      <c r="AG67" s="168"/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</row>
    <row r="68" spans="1:60" ht="20.399999999999999" outlineLevel="1">
      <c r="A68" s="161">
        <v>54</v>
      </c>
      <c r="B68" s="162" t="s">
        <v>144</v>
      </c>
      <c r="C68" s="163" t="s">
        <v>193</v>
      </c>
      <c r="D68" s="164" t="s">
        <v>72</v>
      </c>
      <c r="E68" s="165">
        <v>42</v>
      </c>
      <c r="F68" s="193">
        <v>0</v>
      </c>
      <c r="G68" s="166">
        <f t="shared" si="27"/>
        <v>0</v>
      </c>
      <c r="H68" s="166">
        <v>0</v>
      </c>
      <c r="I68" s="166">
        <f t="shared" si="21"/>
        <v>0</v>
      </c>
      <c r="J68" s="166">
        <v>186</v>
      </c>
      <c r="K68" s="166">
        <f t="shared" si="22"/>
        <v>7812</v>
      </c>
      <c r="L68" s="166">
        <v>15</v>
      </c>
      <c r="M68" s="166">
        <f t="shared" si="23"/>
        <v>0</v>
      </c>
      <c r="N68" s="164">
        <v>0</v>
      </c>
      <c r="O68" s="164">
        <f t="shared" si="24"/>
        <v>0</v>
      </c>
      <c r="P68" s="164">
        <v>0</v>
      </c>
      <c r="Q68" s="164">
        <f t="shared" si="25"/>
        <v>0</v>
      </c>
      <c r="R68" s="164"/>
      <c r="S68" s="164"/>
      <c r="T68" s="167">
        <v>0</v>
      </c>
      <c r="U68" s="164">
        <f t="shared" si="26"/>
        <v>0</v>
      </c>
      <c r="V68" s="168"/>
      <c r="W68" s="168"/>
      <c r="X68" s="168"/>
      <c r="Y68" s="168"/>
      <c r="Z68" s="168"/>
      <c r="AA68" s="168"/>
      <c r="AB68" s="168"/>
      <c r="AC68" s="168"/>
      <c r="AD68" s="168"/>
      <c r="AE68" s="168" t="s">
        <v>104</v>
      </c>
      <c r="AF68" s="168"/>
      <c r="AG68" s="168"/>
      <c r="AH68" s="168"/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</row>
    <row r="69" spans="1:60" ht="20.399999999999999" outlineLevel="1">
      <c r="A69" s="161">
        <v>55</v>
      </c>
      <c r="B69" s="162" t="s">
        <v>144</v>
      </c>
      <c r="C69" s="163" t="s">
        <v>194</v>
      </c>
      <c r="D69" s="164" t="s">
        <v>72</v>
      </c>
      <c r="E69" s="165">
        <v>24</v>
      </c>
      <c r="F69" s="193">
        <v>0</v>
      </c>
      <c r="G69" s="166">
        <f t="shared" si="27"/>
        <v>0</v>
      </c>
      <c r="H69" s="166">
        <v>0</v>
      </c>
      <c r="I69" s="166">
        <f t="shared" si="21"/>
        <v>0</v>
      </c>
      <c r="J69" s="166">
        <v>226</v>
      </c>
      <c r="K69" s="166">
        <f t="shared" si="22"/>
        <v>5424</v>
      </c>
      <c r="L69" s="166">
        <v>15</v>
      </c>
      <c r="M69" s="166">
        <f t="shared" si="23"/>
        <v>0</v>
      </c>
      <c r="N69" s="164">
        <v>0</v>
      </c>
      <c r="O69" s="164">
        <f t="shared" si="24"/>
        <v>0</v>
      </c>
      <c r="P69" s="164">
        <v>0</v>
      </c>
      <c r="Q69" s="164">
        <f t="shared" si="25"/>
        <v>0</v>
      </c>
      <c r="R69" s="164"/>
      <c r="S69" s="164"/>
      <c r="T69" s="167">
        <v>0</v>
      </c>
      <c r="U69" s="164">
        <f t="shared" si="26"/>
        <v>0</v>
      </c>
      <c r="V69" s="168"/>
      <c r="W69" s="168"/>
      <c r="X69" s="168"/>
      <c r="Y69" s="168"/>
      <c r="Z69" s="168"/>
      <c r="AA69" s="168"/>
      <c r="AB69" s="168"/>
      <c r="AC69" s="168"/>
      <c r="AD69" s="168"/>
      <c r="AE69" s="168" t="s">
        <v>104</v>
      </c>
      <c r="AF69" s="168"/>
      <c r="AG69" s="168"/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</row>
    <row r="70" spans="1:60" ht="20.399999999999999" outlineLevel="1">
      <c r="A70" s="161">
        <v>56</v>
      </c>
      <c r="B70" s="162" t="s">
        <v>144</v>
      </c>
      <c r="C70" s="163" t="s">
        <v>195</v>
      </c>
      <c r="D70" s="164" t="s">
        <v>72</v>
      </c>
      <c r="E70" s="165">
        <v>148</v>
      </c>
      <c r="F70" s="193">
        <v>0</v>
      </c>
      <c r="G70" s="166">
        <f t="shared" si="27"/>
        <v>0</v>
      </c>
      <c r="H70" s="166">
        <v>0</v>
      </c>
      <c r="I70" s="166">
        <f t="shared" si="21"/>
        <v>0</v>
      </c>
      <c r="J70" s="166">
        <v>244</v>
      </c>
      <c r="K70" s="166">
        <f t="shared" si="22"/>
        <v>36112</v>
      </c>
      <c r="L70" s="166">
        <v>15</v>
      </c>
      <c r="M70" s="166">
        <f t="shared" si="23"/>
        <v>0</v>
      </c>
      <c r="N70" s="164">
        <v>0</v>
      </c>
      <c r="O70" s="164">
        <f t="shared" si="24"/>
        <v>0</v>
      </c>
      <c r="P70" s="164">
        <v>0</v>
      </c>
      <c r="Q70" s="164">
        <f t="shared" si="25"/>
        <v>0</v>
      </c>
      <c r="R70" s="164"/>
      <c r="S70" s="164"/>
      <c r="T70" s="167">
        <v>0</v>
      </c>
      <c r="U70" s="164">
        <f t="shared" si="26"/>
        <v>0</v>
      </c>
      <c r="V70" s="168"/>
      <c r="W70" s="168"/>
      <c r="X70" s="168"/>
      <c r="Y70" s="168"/>
      <c r="Z70" s="168"/>
      <c r="AA70" s="168"/>
      <c r="AB70" s="168"/>
      <c r="AC70" s="168"/>
      <c r="AD70" s="168"/>
      <c r="AE70" s="168" t="s">
        <v>104</v>
      </c>
      <c r="AF70" s="168"/>
      <c r="AG70" s="168"/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</row>
    <row r="71" spans="1:60" ht="20.399999999999999" outlineLevel="1">
      <c r="A71" s="161">
        <v>57</v>
      </c>
      <c r="B71" s="162" t="s">
        <v>144</v>
      </c>
      <c r="C71" s="163" t="s">
        <v>196</v>
      </c>
      <c r="D71" s="164" t="s">
        <v>72</v>
      </c>
      <c r="E71" s="165">
        <v>56</v>
      </c>
      <c r="F71" s="193">
        <v>0</v>
      </c>
      <c r="G71" s="166">
        <f t="shared" si="27"/>
        <v>0</v>
      </c>
      <c r="H71" s="166">
        <v>0</v>
      </c>
      <c r="I71" s="166">
        <f t="shared" si="21"/>
        <v>0</v>
      </c>
      <c r="J71" s="166">
        <v>302.10000000000002</v>
      </c>
      <c r="K71" s="166">
        <f t="shared" si="22"/>
        <v>16917.599999999999</v>
      </c>
      <c r="L71" s="166">
        <v>15</v>
      </c>
      <c r="M71" s="166">
        <f t="shared" si="23"/>
        <v>0</v>
      </c>
      <c r="N71" s="164">
        <v>0</v>
      </c>
      <c r="O71" s="164">
        <f t="shared" si="24"/>
        <v>0</v>
      </c>
      <c r="P71" s="164">
        <v>0</v>
      </c>
      <c r="Q71" s="164">
        <f t="shared" si="25"/>
        <v>0</v>
      </c>
      <c r="R71" s="164"/>
      <c r="S71" s="164"/>
      <c r="T71" s="167">
        <v>0</v>
      </c>
      <c r="U71" s="164">
        <f t="shared" si="26"/>
        <v>0</v>
      </c>
      <c r="V71" s="168"/>
      <c r="W71" s="168"/>
      <c r="X71" s="168"/>
      <c r="Y71" s="168"/>
      <c r="Z71" s="168"/>
      <c r="AA71" s="168"/>
      <c r="AB71" s="168"/>
      <c r="AC71" s="168"/>
      <c r="AD71" s="168"/>
      <c r="AE71" s="168" t="s">
        <v>104</v>
      </c>
      <c r="AF71" s="168"/>
      <c r="AG71" s="168"/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</row>
    <row r="72" spans="1:60" ht="20.399999999999999" outlineLevel="1">
      <c r="A72" s="161">
        <v>58</v>
      </c>
      <c r="B72" s="162" t="s">
        <v>144</v>
      </c>
      <c r="C72" s="163" t="s">
        <v>197</v>
      </c>
      <c r="D72" s="164" t="s">
        <v>72</v>
      </c>
      <c r="E72" s="165">
        <v>4</v>
      </c>
      <c r="F72" s="193">
        <v>0</v>
      </c>
      <c r="G72" s="166">
        <f t="shared" si="27"/>
        <v>0</v>
      </c>
      <c r="H72" s="166">
        <v>0</v>
      </c>
      <c r="I72" s="166">
        <f t="shared" si="21"/>
        <v>0</v>
      </c>
      <c r="J72" s="166">
        <v>356.1</v>
      </c>
      <c r="K72" s="166">
        <f t="shared" si="22"/>
        <v>1424.4</v>
      </c>
      <c r="L72" s="166">
        <v>15</v>
      </c>
      <c r="M72" s="166">
        <f t="shared" si="23"/>
        <v>0</v>
      </c>
      <c r="N72" s="164">
        <v>0</v>
      </c>
      <c r="O72" s="164">
        <f t="shared" si="24"/>
        <v>0</v>
      </c>
      <c r="P72" s="164">
        <v>0</v>
      </c>
      <c r="Q72" s="164">
        <f t="shared" si="25"/>
        <v>0</v>
      </c>
      <c r="R72" s="164"/>
      <c r="S72" s="164"/>
      <c r="T72" s="167">
        <v>0</v>
      </c>
      <c r="U72" s="164">
        <f t="shared" si="26"/>
        <v>0</v>
      </c>
      <c r="V72" s="168"/>
      <c r="W72" s="168"/>
      <c r="X72" s="168"/>
      <c r="Y72" s="168"/>
      <c r="Z72" s="168"/>
      <c r="AA72" s="168"/>
      <c r="AB72" s="168"/>
      <c r="AC72" s="168"/>
      <c r="AD72" s="168"/>
      <c r="AE72" s="168" t="s">
        <v>104</v>
      </c>
      <c r="AF72" s="168"/>
      <c r="AG72" s="168"/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</row>
    <row r="73" spans="1:60" ht="20.399999999999999" outlineLevel="1">
      <c r="A73" s="161">
        <v>59</v>
      </c>
      <c r="B73" s="162" t="s">
        <v>144</v>
      </c>
      <c r="C73" s="163" t="s">
        <v>198</v>
      </c>
      <c r="D73" s="164" t="s">
        <v>72</v>
      </c>
      <c r="E73" s="165">
        <v>12</v>
      </c>
      <c r="F73" s="193">
        <v>0</v>
      </c>
      <c r="G73" s="166">
        <f t="shared" si="27"/>
        <v>0</v>
      </c>
      <c r="H73" s="166">
        <v>0</v>
      </c>
      <c r="I73" s="166">
        <f t="shared" si="21"/>
        <v>0</v>
      </c>
      <c r="J73" s="166">
        <v>310.10000000000002</v>
      </c>
      <c r="K73" s="166">
        <f t="shared" si="22"/>
        <v>3721.2</v>
      </c>
      <c r="L73" s="166">
        <v>15</v>
      </c>
      <c r="M73" s="166">
        <f t="shared" si="23"/>
        <v>0</v>
      </c>
      <c r="N73" s="164">
        <v>0</v>
      </c>
      <c r="O73" s="164">
        <f t="shared" si="24"/>
        <v>0</v>
      </c>
      <c r="P73" s="164">
        <v>0</v>
      </c>
      <c r="Q73" s="164">
        <f t="shared" si="25"/>
        <v>0</v>
      </c>
      <c r="R73" s="164"/>
      <c r="S73" s="164"/>
      <c r="T73" s="167">
        <v>0</v>
      </c>
      <c r="U73" s="164">
        <f t="shared" si="26"/>
        <v>0</v>
      </c>
      <c r="V73" s="168"/>
      <c r="W73" s="168"/>
      <c r="X73" s="168"/>
      <c r="Y73" s="168"/>
      <c r="Z73" s="168"/>
      <c r="AA73" s="168"/>
      <c r="AB73" s="168"/>
      <c r="AC73" s="168"/>
      <c r="AD73" s="168"/>
      <c r="AE73" s="168" t="s">
        <v>104</v>
      </c>
      <c r="AF73" s="168"/>
      <c r="AG73" s="168"/>
      <c r="AH73" s="168"/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  <c r="AT73" s="168"/>
      <c r="AU73" s="168"/>
      <c r="AV73" s="168"/>
      <c r="AW73" s="168"/>
      <c r="AX73" s="168"/>
      <c r="AY73" s="168"/>
      <c r="AZ73" s="168"/>
      <c r="BA73" s="168"/>
      <c r="BB73" s="168"/>
      <c r="BC73" s="168"/>
      <c r="BD73" s="168"/>
      <c r="BE73" s="168"/>
      <c r="BF73" s="168"/>
      <c r="BG73" s="168"/>
      <c r="BH73" s="168"/>
    </row>
    <row r="74" spans="1:60" ht="20.399999999999999" outlineLevel="1">
      <c r="A74" s="161">
        <v>60</v>
      </c>
      <c r="B74" s="162" t="s">
        <v>144</v>
      </c>
      <c r="C74" s="163" t="s">
        <v>199</v>
      </c>
      <c r="D74" s="164" t="s">
        <v>72</v>
      </c>
      <c r="E74" s="165">
        <v>80</v>
      </c>
      <c r="F74" s="193">
        <v>0</v>
      </c>
      <c r="G74" s="166">
        <f t="shared" si="27"/>
        <v>0</v>
      </c>
      <c r="H74" s="166">
        <v>0</v>
      </c>
      <c r="I74" s="166">
        <f t="shared" si="21"/>
        <v>0</v>
      </c>
      <c r="J74" s="166">
        <v>420.1</v>
      </c>
      <c r="K74" s="166">
        <f t="shared" si="22"/>
        <v>33608</v>
      </c>
      <c r="L74" s="166">
        <v>15</v>
      </c>
      <c r="M74" s="166">
        <f t="shared" si="23"/>
        <v>0</v>
      </c>
      <c r="N74" s="164">
        <v>0</v>
      </c>
      <c r="O74" s="164">
        <f t="shared" si="24"/>
        <v>0</v>
      </c>
      <c r="P74" s="164">
        <v>0</v>
      </c>
      <c r="Q74" s="164">
        <f t="shared" si="25"/>
        <v>0</v>
      </c>
      <c r="R74" s="164"/>
      <c r="S74" s="164"/>
      <c r="T74" s="167">
        <v>0</v>
      </c>
      <c r="U74" s="164">
        <f t="shared" si="26"/>
        <v>0</v>
      </c>
      <c r="V74" s="168"/>
      <c r="W74" s="168"/>
      <c r="X74" s="168"/>
      <c r="Y74" s="168"/>
      <c r="Z74" s="168"/>
      <c r="AA74" s="168"/>
      <c r="AB74" s="168"/>
      <c r="AC74" s="168"/>
      <c r="AD74" s="168"/>
      <c r="AE74" s="168" t="s">
        <v>104</v>
      </c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</row>
    <row r="75" spans="1:60" outlineLevel="1">
      <c r="A75" s="161">
        <v>61</v>
      </c>
      <c r="B75" s="162" t="s">
        <v>200</v>
      </c>
      <c r="C75" s="163" t="s">
        <v>201</v>
      </c>
      <c r="D75" s="164" t="s">
        <v>72</v>
      </c>
      <c r="E75" s="165">
        <v>22</v>
      </c>
      <c r="F75" s="193">
        <v>0</v>
      </c>
      <c r="G75" s="166">
        <f t="shared" si="27"/>
        <v>0</v>
      </c>
      <c r="H75" s="166">
        <v>137</v>
      </c>
      <c r="I75" s="166">
        <f t="shared" si="21"/>
        <v>3014</v>
      </c>
      <c r="J75" s="166">
        <v>273.10000000000002</v>
      </c>
      <c r="K75" s="166">
        <f t="shared" si="22"/>
        <v>6008.2</v>
      </c>
      <c r="L75" s="166">
        <v>15</v>
      </c>
      <c r="M75" s="166">
        <f t="shared" si="23"/>
        <v>0</v>
      </c>
      <c r="N75" s="164">
        <v>1.5879999999999998E-2</v>
      </c>
      <c r="O75" s="164">
        <f t="shared" si="24"/>
        <v>0.34936</v>
      </c>
      <c r="P75" s="164">
        <v>0</v>
      </c>
      <c r="Q75" s="164">
        <f t="shared" si="25"/>
        <v>0</v>
      </c>
      <c r="R75" s="164"/>
      <c r="S75" s="164"/>
      <c r="T75" s="167">
        <v>0.9</v>
      </c>
      <c r="U75" s="164">
        <f t="shared" si="26"/>
        <v>19.8</v>
      </c>
      <c r="V75" s="168"/>
      <c r="W75" s="168"/>
      <c r="X75" s="168"/>
      <c r="Y75" s="168"/>
      <c r="Z75" s="168"/>
      <c r="AA75" s="168"/>
      <c r="AB75" s="168"/>
      <c r="AC75" s="168"/>
      <c r="AD75" s="168"/>
      <c r="AE75" s="168" t="s">
        <v>104</v>
      </c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</row>
    <row r="76" spans="1:60" outlineLevel="1">
      <c r="A76" s="161">
        <v>62</v>
      </c>
      <c r="B76" s="162" t="s">
        <v>202</v>
      </c>
      <c r="C76" s="163" t="s">
        <v>203</v>
      </c>
      <c r="D76" s="164" t="s">
        <v>72</v>
      </c>
      <c r="E76" s="165">
        <v>150</v>
      </c>
      <c r="F76" s="193">
        <v>0</v>
      </c>
      <c r="G76" s="166">
        <f t="shared" si="27"/>
        <v>0</v>
      </c>
      <c r="H76" s="166">
        <v>313.10000000000002</v>
      </c>
      <c r="I76" s="166">
        <f t="shared" si="21"/>
        <v>46965</v>
      </c>
      <c r="J76" s="166">
        <v>268</v>
      </c>
      <c r="K76" s="166">
        <f t="shared" si="22"/>
        <v>40200</v>
      </c>
      <c r="L76" s="166">
        <v>15</v>
      </c>
      <c r="M76" s="166">
        <f t="shared" si="23"/>
        <v>0</v>
      </c>
      <c r="N76" s="164">
        <v>1.387E-2</v>
      </c>
      <c r="O76" s="164">
        <f t="shared" si="24"/>
        <v>2.0804999999999998</v>
      </c>
      <c r="P76" s="164">
        <v>0</v>
      </c>
      <c r="Q76" s="164">
        <f t="shared" si="25"/>
        <v>0</v>
      </c>
      <c r="R76" s="164"/>
      <c r="S76" s="164"/>
      <c r="T76" s="167">
        <v>0.82899999999999996</v>
      </c>
      <c r="U76" s="164">
        <f t="shared" si="26"/>
        <v>124.35</v>
      </c>
      <c r="V76" s="168"/>
      <c r="W76" s="168"/>
      <c r="X76" s="168"/>
      <c r="Y76" s="168"/>
      <c r="Z76" s="168"/>
      <c r="AA76" s="168"/>
      <c r="AB76" s="168"/>
      <c r="AC76" s="168"/>
      <c r="AD76" s="168"/>
      <c r="AE76" s="168" t="s">
        <v>104</v>
      </c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</row>
    <row r="77" spans="1:60" outlineLevel="1">
      <c r="A77" s="161">
        <v>63</v>
      </c>
      <c r="B77" s="162" t="s">
        <v>204</v>
      </c>
      <c r="C77" s="163" t="s">
        <v>205</v>
      </c>
      <c r="D77" s="164" t="s">
        <v>72</v>
      </c>
      <c r="E77" s="165">
        <v>35</v>
      </c>
      <c r="F77" s="193">
        <v>0</v>
      </c>
      <c r="G77" s="166">
        <f t="shared" si="27"/>
        <v>0</v>
      </c>
      <c r="H77" s="166">
        <v>505.3</v>
      </c>
      <c r="I77" s="166">
        <f t="shared" si="21"/>
        <v>17685.5</v>
      </c>
      <c r="J77" s="166">
        <v>333.90000000000003</v>
      </c>
      <c r="K77" s="166">
        <f t="shared" si="22"/>
        <v>11686.5</v>
      </c>
      <c r="L77" s="166">
        <v>15</v>
      </c>
      <c r="M77" s="166">
        <f t="shared" si="23"/>
        <v>0</v>
      </c>
      <c r="N77" s="164">
        <v>1.7930000000000001E-2</v>
      </c>
      <c r="O77" s="164">
        <f t="shared" si="24"/>
        <v>0.62755000000000005</v>
      </c>
      <c r="P77" s="164">
        <v>0</v>
      </c>
      <c r="Q77" s="164">
        <f t="shared" si="25"/>
        <v>0</v>
      </c>
      <c r="R77" s="164"/>
      <c r="S77" s="164"/>
      <c r="T77" s="167">
        <v>1.0169999999999999</v>
      </c>
      <c r="U77" s="164">
        <f t="shared" si="26"/>
        <v>35.6</v>
      </c>
      <c r="V77" s="168"/>
      <c r="W77" s="168"/>
      <c r="X77" s="168"/>
      <c r="Y77" s="168"/>
      <c r="Z77" s="168"/>
      <c r="AA77" s="168"/>
      <c r="AB77" s="168"/>
      <c r="AC77" s="168"/>
      <c r="AD77" s="168"/>
      <c r="AE77" s="168" t="s">
        <v>104</v>
      </c>
      <c r="AF77" s="168"/>
      <c r="AG77" s="168"/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</row>
    <row r="78" spans="1:60" outlineLevel="1">
      <c r="A78" s="161">
        <v>64</v>
      </c>
      <c r="B78" s="162" t="s">
        <v>206</v>
      </c>
      <c r="C78" s="163" t="s">
        <v>207</v>
      </c>
      <c r="D78" s="164" t="s">
        <v>71</v>
      </c>
      <c r="E78" s="165">
        <v>305</v>
      </c>
      <c r="F78" s="193">
        <v>0</v>
      </c>
      <c r="G78" s="166">
        <f t="shared" si="27"/>
        <v>0</v>
      </c>
      <c r="H78" s="166">
        <v>0</v>
      </c>
      <c r="I78" s="166">
        <f t="shared" si="21"/>
        <v>0</v>
      </c>
      <c r="J78" s="166">
        <v>153.5</v>
      </c>
      <c r="K78" s="166">
        <f t="shared" si="22"/>
        <v>46817.5</v>
      </c>
      <c r="L78" s="166">
        <v>15</v>
      </c>
      <c r="M78" s="166">
        <f t="shared" si="23"/>
        <v>0</v>
      </c>
      <c r="N78" s="164">
        <v>0</v>
      </c>
      <c r="O78" s="164">
        <f t="shared" si="24"/>
        <v>0</v>
      </c>
      <c r="P78" s="164">
        <v>0</v>
      </c>
      <c r="Q78" s="164">
        <f t="shared" si="25"/>
        <v>0</v>
      </c>
      <c r="R78" s="164"/>
      <c r="S78" s="164"/>
      <c r="T78" s="167">
        <v>0.43</v>
      </c>
      <c r="U78" s="164">
        <f t="shared" si="26"/>
        <v>131.15</v>
      </c>
      <c r="V78" s="168"/>
      <c r="W78" s="168"/>
      <c r="X78" s="168"/>
      <c r="Y78" s="168"/>
      <c r="Z78" s="168"/>
      <c r="AA78" s="168"/>
      <c r="AB78" s="168"/>
      <c r="AC78" s="168"/>
      <c r="AD78" s="168"/>
      <c r="AE78" s="168" t="s">
        <v>104</v>
      </c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</row>
    <row r="79" spans="1:60" ht="20.399999999999999" outlineLevel="1">
      <c r="A79" s="161">
        <v>65</v>
      </c>
      <c r="B79" s="162" t="s">
        <v>208</v>
      </c>
      <c r="C79" s="163" t="s">
        <v>209</v>
      </c>
      <c r="D79" s="164" t="s">
        <v>71</v>
      </c>
      <c r="E79" s="165">
        <v>20</v>
      </c>
      <c r="F79" s="193">
        <v>0</v>
      </c>
      <c r="G79" s="166">
        <f t="shared" si="27"/>
        <v>0</v>
      </c>
      <c r="H79" s="166">
        <v>11732.39</v>
      </c>
      <c r="I79" s="166">
        <f t="shared" si="21"/>
        <v>234647.8</v>
      </c>
      <c r="J79" s="166">
        <v>440.11000000000058</v>
      </c>
      <c r="K79" s="166">
        <f t="shared" si="22"/>
        <v>8802.2000000000007</v>
      </c>
      <c r="L79" s="166">
        <v>15</v>
      </c>
      <c r="M79" s="166">
        <f t="shared" si="23"/>
        <v>0</v>
      </c>
      <c r="N79" s="164">
        <v>0.03</v>
      </c>
      <c r="O79" s="164">
        <f t="shared" si="24"/>
        <v>0.6</v>
      </c>
      <c r="P79" s="164">
        <v>0</v>
      </c>
      <c r="Q79" s="164">
        <f t="shared" si="25"/>
        <v>0</v>
      </c>
      <c r="R79" s="164"/>
      <c r="S79" s="164"/>
      <c r="T79" s="167">
        <v>1.64</v>
      </c>
      <c r="U79" s="164">
        <f t="shared" si="26"/>
        <v>32.799999999999997</v>
      </c>
      <c r="V79" s="168"/>
      <c r="W79" s="168"/>
      <c r="X79" s="168"/>
      <c r="Y79" s="168"/>
      <c r="Z79" s="168"/>
      <c r="AA79" s="168"/>
      <c r="AB79" s="168"/>
      <c r="AC79" s="168"/>
      <c r="AD79" s="168"/>
      <c r="AE79" s="168" t="s">
        <v>104</v>
      </c>
      <c r="AF79" s="168"/>
      <c r="AG79" s="168"/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</row>
    <row r="80" spans="1:60" outlineLevel="1">
      <c r="A80" s="161">
        <v>66</v>
      </c>
      <c r="B80" s="162" t="s">
        <v>144</v>
      </c>
      <c r="C80" s="163" t="s">
        <v>210</v>
      </c>
      <c r="D80" s="164" t="s">
        <v>73</v>
      </c>
      <c r="E80" s="165">
        <v>104</v>
      </c>
      <c r="F80" s="193">
        <v>0</v>
      </c>
      <c r="G80" s="166">
        <f t="shared" si="27"/>
        <v>0</v>
      </c>
      <c r="H80" s="166">
        <v>0</v>
      </c>
      <c r="I80" s="166">
        <f t="shared" si="21"/>
        <v>0</v>
      </c>
      <c r="J80" s="166">
        <v>1856.4</v>
      </c>
      <c r="K80" s="166">
        <f t="shared" si="22"/>
        <v>193065.60000000001</v>
      </c>
      <c r="L80" s="166">
        <v>15</v>
      </c>
      <c r="M80" s="166">
        <f t="shared" si="23"/>
        <v>0</v>
      </c>
      <c r="N80" s="164">
        <v>0</v>
      </c>
      <c r="O80" s="164">
        <f t="shared" si="24"/>
        <v>0</v>
      </c>
      <c r="P80" s="164">
        <v>0</v>
      </c>
      <c r="Q80" s="164">
        <f t="shared" si="25"/>
        <v>0</v>
      </c>
      <c r="R80" s="164"/>
      <c r="S80" s="164"/>
      <c r="T80" s="167">
        <v>0</v>
      </c>
      <c r="U80" s="164">
        <f t="shared" si="26"/>
        <v>0</v>
      </c>
      <c r="V80" s="168"/>
      <c r="W80" s="168"/>
      <c r="X80" s="168"/>
      <c r="Y80" s="168"/>
      <c r="Z80" s="168"/>
      <c r="AA80" s="168"/>
      <c r="AB80" s="168"/>
      <c r="AC80" s="168"/>
      <c r="AD80" s="168"/>
      <c r="AE80" s="168" t="s">
        <v>104</v>
      </c>
      <c r="AF80" s="168"/>
      <c r="AG80" s="168"/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</row>
    <row r="81" spans="1:60" outlineLevel="1">
      <c r="A81" s="161">
        <v>67</v>
      </c>
      <c r="B81" s="162" t="s">
        <v>144</v>
      </c>
      <c r="C81" s="163" t="s">
        <v>211</v>
      </c>
      <c r="D81" s="164" t="s">
        <v>73</v>
      </c>
      <c r="E81" s="165">
        <v>2</v>
      </c>
      <c r="F81" s="193">
        <v>0</v>
      </c>
      <c r="G81" s="166">
        <f t="shared" si="27"/>
        <v>0</v>
      </c>
      <c r="H81" s="166">
        <v>0</v>
      </c>
      <c r="I81" s="166">
        <f t="shared" si="21"/>
        <v>0</v>
      </c>
      <c r="J81" s="166">
        <v>2560.5</v>
      </c>
      <c r="K81" s="166">
        <f t="shared" si="22"/>
        <v>5121</v>
      </c>
      <c r="L81" s="166">
        <v>15</v>
      </c>
      <c r="M81" s="166">
        <f t="shared" si="23"/>
        <v>0</v>
      </c>
      <c r="N81" s="164">
        <v>0</v>
      </c>
      <c r="O81" s="164">
        <f t="shared" si="24"/>
        <v>0</v>
      </c>
      <c r="P81" s="164">
        <v>0</v>
      </c>
      <c r="Q81" s="164">
        <f t="shared" si="25"/>
        <v>0</v>
      </c>
      <c r="R81" s="164"/>
      <c r="S81" s="164"/>
      <c r="T81" s="167">
        <v>0</v>
      </c>
      <c r="U81" s="164">
        <f t="shared" si="26"/>
        <v>0</v>
      </c>
      <c r="V81" s="168"/>
      <c r="W81" s="168"/>
      <c r="X81" s="168"/>
      <c r="Y81" s="168"/>
      <c r="Z81" s="168"/>
      <c r="AA81" s="168"/>
      <c r="AB81" s="168"/>
      <c r="AC81" s="168"/>
      <c r="AD81" s="168"/>
      <c r="AE81" s="168" t="s">
        <v>104</v>
      </c>
      <c r="AF81" s="168"/>
      <c r="AG81" s="168"/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</row>
    <row r="82" spans="1:60" outlineLevel="1">
      <c r="A82" s="161">
        <v>68</v>
      </c>
      <c r="B82" s="162" t="s">
        <v>144</v>
      </c>
      <c r="C82" s="163" t="s">
        <v>212</v>
      </c>
      <c r="D82" s="164" t="s">
        <v>73</v>
      </c>
      <c r="E82" s="165">
        <v>54</v>
      </c>
      <c r="F82" s="193">
        <v>0</v>
      </c>
      <c r="G82" s="166">
        <f t="shared" si="27"/>
        <v>0</v>
      </c>
      <c r="H82" s="166">
        <v>0</v>
      </c>
      <c r="I82" s="166">
        <f t="shared" si="21"/>
        <v>0</v>
      </c>
      <c r="J82" s="166">
        <v>150</v>
      </c>
      <c r="K82" s="166">
        <f t="shared" si="22"/>
        <v>8100</v>
      </c>
      <c r="L82" s="166">
        <v>15</v>
      </c>
      <c r="M82" s="166">
        <f t="shared" si="23"/>
        <v>0</v>
      </c>
      <c r="N82" s="164">
        <v>0</v>
      </c>
      <c r="O82" s="164">
        <f t="shared" si="24"/>
        <v>0</v>
      </c>
      <c r="P82" s="164">
        <v>0</v>
      </c>
      <c r="Q82" s="164">
        <f t="shared" si="25"/>
        <v>0</v>
      </c>
      <c r="R82" s="164"/>
      <c r="S82" s="164"/>
      <c r="T82" s="167">
        <v>0</v>
      </c>
      <c r="U82" s="164">
        <f t="shared" si="26"/>
        <v>0</v>
      </c>
      <c r="V82" s="168"/>
      <c r="W82" s="168"/>
      <c r="X82" s="168"/>
      <c r="Y82" s="168"/>
      <c r="Z82" s="168"/>
      <c r="AA82" s="168"/>
      <c r="AB82" s="168"/>
      <c r="AC82" s="168"/>
      <c r="AD82" s="168"/>
      <c r="AE82" s="168" t="s">
        <v>104</v>
      </c>
      <c r="AF82" s="168"/>
      <c r="AG82" s="168"/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</row>
    <row r="83" spans="1:60" outlineLevel="1">
      <c r="A83" s="161">
        <v>69</v>
      </c>
      <c r="B83" s="162" t="s">
        <v>144</v>
      </c>
      <c r="C83" s="163" t="s">
        <v>213</v>
      </c>
      <c r="D83" s="164" t="s">
        <v>73</v>
      </c>
      <c r="E83" s="165">
        <v>49</v>
      </c>
      <c r="F83" s="193">
        <v>0</v>
      </c>
      <c r="G83" s="166">
        <f t="shared" si="27"/>
        <v>0</v>
      </c>
      <c r="H83" s="166">
        <v>0</v>
      </c>
      <c r="I83" s="166">
        <f t="shared" si="21"/>
        <v>0</v>
      </c>
      <c r="J83" s="166">
        <v>180</v>
      </c>
      <c r="K83" s="166">
        <f t="shared" si="22"/>
        <v>8820</v>
      </c>
      <c r="L83" s="166">
        <v>15</v>
      </c>
      <c r="M83" s="166">
        <f t="shared" si="23"/>
        <v>0</v>
      </c>
      <c r="N83" s="164">
        <v>0</v>
      </c>
      <c r="O83" s="164">
        <f t="shared" si="24"/>
        <v>0</v>
      </c>
      <c r="P83" s="164">
        <v>0</v>
      </c>
      <c r="Q83" s="164">
        <f t="shared" si="25"/>
        <v>0</v>
      </c>
      <c r="R83" s="164"/>
      <c r="S83" s="164"/>
      <c r="T83" s="167">
        <v>0</v>
      </c>
      <c r="U83" s="164">
        <f t="shared" si="26"/>
        <v>0</v>
      </c>
      <c r="V83" s="168"/>
      <c r="W83" s="168"/>
      <c r="X83" s="168"/>
      <c r="Y83" s="168"/>
      <c r="Z83" s="168"/>
      <c r="AA83" s="168"/>
      <c r="AB83" s="168"/>
      <c r="AC83" s="168"/>
      <c r="AD83" s="168"/>
      <c r="AE83" s="168" t="s">
        <v>104</v>
      </c>
      <c r="AF83" s="168"/>
      <c r="AG83" s="168"/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</row>
    <row r="84" spans="1:60" outlineLevel="1">
      <c r="A84" s="161">
        <v>70</v>
      </c>
      <c r="B84" s="162" t="s">
        <v>144</v>
      </c>
      <c r="C84" s="163" t="s">
        <v>214</v>
      </c>
      <c r="D84" s="164" t="s">
        <v>73</v>
      </c>
      <c r="E84" s="165">
        <v>3</v>
      </c>
      <c r="F84" s="193">
        <v>0</v>
      </c>
      <c r="G84" s="166">
        <f t="shared" si="27"/>
        <v>0</v>
      </c>
      <c r="H84" s="166">
        <v>0</v>
      </c>
      <c r="I84" s="166">
        <f t="shared" si="21"/>
        <v>0</v>
      </c>
      <c r="J84" s="166">
        <v>450.1</v>
      </c>
      <c r="K84" s="166">
        <f t="shared" si="22"/>
        <v>1350.3</v>
      </c>
      <c r="L84" s="166">
        <v>15</v>
      </c>
      <c r="M84" s="166">
        <f t="shared" si="23"/>
        <v>0</v>
      </c>
      <c r="N84" s="164">
        <v>0</v>
      </c>
      <c r="O84" s="164">
        <f t="shared" si="24"/>
        <v>0</v>
      </c>
      <c r="P84" s="164">
        <v>0</v>
      </c>
      <c r="Q84" s="164">
        <f t="shared" si="25"/>
        <v>0</v>
      </c>
      <c r="R84" s="164"/>
      <c r="S84" s="164"/>
      <c r="T84" s="167">
        <v>0</v>
      </c>
      <c r="U84" s="164">
        <f t="shared" si="26"/>
        <v>0</v>
      </c>
      <c r="V84" s="168"/>
      <c r="W84" s="168"/>
      <c r="X84" s="168"/>
      <c r="Y84" s="168"/>
      <c r="Z84" s="168"/>
      <c r="AA84" s="168"/>
      <c r="AB84" s="168"/>
      <c r="AC84" s="168"/>
      <c r="AD84" s="168"/>
      <c r="AE84" s="168" t="s">
        <v>104</v>
      </c>
      <c r="AF84" s="168"/>
      <c r="AG84" s="168"/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</row>
    <row r="85" spans="1:60" outlineLevel="1">
      <c r="A85" s="161">
        <v>71</v>
      </c>
      <c r="B85" s="162" t="s">
        <v>144</v>
      </c>
      <c r="C85" s="163" t="s">
        <v>215</v>
      </c>
      <c r="D85" s="164" t="s">
        <v>73</v>
      </c>
      <c r="E85" s="165">
        <v>2</v>
      </c>
      <c r="F85" s="193">
        <v>0</v>
      </c>
      <c r="G85" s="166">
        <f t="shared" si="27"/>
        <v>0</v>
      </c>
      <c r="H85" s="166">
        <v>0</v>
      </c>
      <c r="I85" s="166">
        <f t="shared" si="21"/>
        <v>0</v>
      </c>
      <c r="J85" s="166">
        <v>570.1</v>
      </c>
      <c r="K85" s="166">
        <f t="shared" si="22"/>
        <v>1140.2</v>
      </c>
      <c r="L85" s="166">
        <v>15</v>
      </c>
      <c r="M85" s="166">
        <f t="shared" si="23"/>
        <v>0</v>
      </c>
      <c r="N85" s="164">
        <v>0</v>
      </c>
      <c r="O85" s="164">
        <f t="shared" si="24"/>
        <v>0</v>
      </c>
      <c r="P85" s="164">
        <v>0</v>
      </c>
      <c r="Q85" s="164">
        <f t="shared" si="25"/>
        <v>0</v>
      </c>
      <c r="R85" s="164"/>
      <c r="S85" s="164"/>
      <c r="T85" s="167">
        <v>0</v>
      </c>
      <c r="U85" s="164">
        <f t="shared" si="26"/>
        <v>0</v>
      </c>
      <c r="V85" s="168"/>
      <c r="W85" s="168"/>
      <c r="X85" s="168"/>
      <c r="Y85" s="168"/>
      <c r="Z85" s="168"/>
      <c r="AA85" s="168"/>
      <c r="AB85" s="168"/>
      <c r="AC85" s="168"/>
      <c r="AD85" s="168"/>
      <c r="AE85" s="168" t="s">
        <v>104</v>
      </c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</row>
    <row r="86" spans="1:60" outlineLevel="1">
      <c r="A86" s="161">
        <v>72</v>
      </c>
      <c r="B86" s="162" t="s">
        <v>144</v>
      </c>
      <c r="C86" s="163" t="s">
        <v>216</v>
      </c>
      <c r="D86" s="164" t="s">
        <v>73</v>
      </c>
      <c r="E86" s="165">
        <v>2</v>
      </c>
      <c r="F86" s="193">
        <v>0</v>
      </c>
      <c r="G86" s="166">
        <f t="shared" si="27"/>
        <v>0</v>
      </c>
      <c r="H86" s="166">
        <v>0</v>
      </c>
      <c r="I86" s="166">
        <f t="shared" si="21"/>
        <v>0</v>
      </c>
      <c r="J86" s="166">
        <v>1420.3</v>
      </c>
      <c r="K86" s="166">
        <f t="shared" si="22"/>
        <v>2840.6</v>
      </c>
      <c r="L86" s="166">
        <v>15</v>
      </c>
      <c r="M86" s="166">
        <f t="shared" si="23"/>
        <v>0</v>
      </c>
      <c r="N86" s="164">
        <v>0</v>
      </c>
      <c r="O86" s="164">
        <f t="shared" si="24"/>
        <v>0</v>
      </c>
      <c r="P86" s="164">
        <v>0</v>
      </c>
      <c r="Q86" s="164">
        <f t="shared" si="25"/>
        <v>0</v>
      </c>
      <c r="R86" s="164"/>
      <c r="S86" s="164"/>
      <c r="T86" s="167">
        <v>0</v>
      </c>
      <c r="U86" s="164">
        <f t="shared" si="26"/>
        <v>0</v>
      </c>
      <c r="V86" s="168"/>
      <c r="W86" s="168"/>
      <c r="X86" s="168"/>
      <c r="Y86" s="168"/>
      <c r="Z86" s="168"/>
      <c r="AA86" s="168"/>
      <c r="AB86" s="168"/>
      <c r="AC86" s="168"/>
      <c r="AD86" s="168"/>
      <c r="AE86" s="168" t="s">
        <v>104</v>
      </c>
      <c r="AF86" s="168"/>
      <c r="AG86" s="168"/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</row>
    <row r="87" spans="1:60" outlineLevel="1">
      <c r="A87" s="161">
        <v>73</v>
      </c>
      <c r="B87" s="162" t="s">
        <v>144</v>
      </c>
      <c r="C87" s="163" t="s">
        <v>217</v>
      </c>
      <c r="D87" s="164" t="s">
        <v>73</v>
      </c>
      <c r="E87" s="165">
        <v>8</v>
      </c>
      <c r="F87" s="193">
        <v>0</v>
      </c>
      <c r="G87" s="166">
        <f t="shared" si="27"/>
        <v>0</v>
      </c>
      <c r="H87" s="166">
        <v>0</v>
      </c>
      <c r="I87" s="166">
        <f t="shared" si="21"/>
        <v>0</v>
      </c>
      <c r="J87" s="166">
        <v>1450.3</v>
      </c>
      <c r="K87" s="166">
        <f t="shared" si="22"/>
        <v>11602.4</v>
      </c>
      <c r="L87" s="166">
        <v>15</v>
      </c>
      <c r="M87" s="166">
        <f t="shared" si="23"/>
        <v>0</v>
      </c>
      <c r="N87" s="164">
        <v>0</v>
      </c>
      <c r="O87" s="164">
        <f t="shared" si="24"/>
        <v>0</v>
      </c>
      <c r="P87" s="164">
        <v>0</v>
      </c>
      <c r="Q87" s="164">
        <f t="shared" si="25"/>
        <v>0</v>
      </c>
      <c r="R87" s="164"/>
      <c r="S87" s="164"/>
      <c r="T87" s="167">
        <v>0</v>
      </c>
      <c r="U87" s="164">
        <f t="shared" si="26"/>
        <v>0</v>
      </c>
      <c r="V87" s="168"/>
      <c r="W87" s="168"/>
      <c r="X87" s="168"/>
      <c r="Y87" s="168"/>
      <c r="Z87" s="168"/>
      <c r="AA87" s="168"/>
      <c r="AB87" s="168"/>
      <c r="AC87" s="168"/>
      <c r="AD87" s="168"/>
      <c r="AE87" s="168" t="s">
        <v>104</v>
      </c>
      <c r="AF87" s="168"/>
      <c r="AG87" s="168"/>
      <c r="AH87" s="168"/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8"/>
      <c r="BC87" s="168"/>
      <c r="BD87" s="168"/>
      <c r="BE87" s="168"/>
      <c r="BF87" s="168"/>
      <c r="BG87" s="168"/>
      <c r="BH87" s="168"/>
    </row>
    <row r="88" spans="1:60" outlineLevel="1">
      <c r="A88" s="161">
        <v>74</v>
      </c>
      <c r="B88" s="162" t="s">
        <v>144</v>
      </c>
      <c r="C88" s="163" t="s">
        <v>218</v>
      </c>
      <c r="D88" s="164" t="s">
        <v>73</v>
      </c>
      <c r="E88" s="165">
        <v>2</v>
      </c>
      <c r="F88" s="193">
        <v>0</v>
      </c>
      <c r="G88" s="166">
        <f t="shared" si="27"/>
        <v>0</v>
      </c>
      <c r="H88" s="166">
        <v>0</v>
      </c>
      <c r="I88" s="166">
        <f t="shared" si="21"/>
        <v>0</v>
      </c>
      <c r="J88" s="166">
        <v>165</v>
      </c>
      <c r="K88" s="166">
        <f t="shared" si="22"/>
        <v>330</v>
      </c>
      <c r="L88" s="166">
        <v>15</v>
      </c>
      <c r="M88" s="166">
        <f t="shared" si="23"/>
        <v>0</v>
      </c>
      <c r="N88" s="164">
        <v>0</v>
      </c>
      <c r="O88" s="164">
        <f t="shared" si="24"/>
        <v>0</v>
      </c>
      <c r="P88" s="164">
        <v>0</v>
      </c>
      <c r="Q88" s="164">
        <f t="shared" si="25"/>
        <v>0</v>
      </c>
      <c r="R88" s="164"/>
      <c r="S88" s="164"/>
      <c r="T88" s="167">
        <v>0</v>
      </c>
      <c r="U88" s="164">
        <f t="shared" si="26"/>
        <v>0</v>
      </c>
      <c r="V88" s="168"/>
      <c r="W88" s="168"/>
      <c r="X88" s="168"/>
      <c r="Y88" s="168"/>
      <c r="Z88" s="168"/>
      <c r="AA88" s="168"/>
      <c r="AB88" s="168"/>
      <c r="AC88" s="168"/>
      <c r="AD88" s="168"/>
      <c r="AE88" s="168" t="s">
        <v>104</v>
      </c>
      <c r="AF88" s="168"/>
      <c r="AG88" s="168"/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</row>
    <row r="89" spans="1:60" outlineLevel="1">
      <c r="A89" s="161">
        <v>75</v>
      </c>
      <c r="B89" s="162" t="s">
        <v>144</v>
      </c>
      <c r="C89" s="163" t="s">
        <v>219</v>
      </c>
      <c r="D89" s="164" t="s">
        <v>73</v>
      </c>
      <c r="E89" s="165">
        <v>4</v>
      </c>
      <c r="F89" s="193">
        <v>0</v>
      </c>
      <c r="G89" s="166">
        <f t="shared" si="27"/>
        <v>0</v>
      </c>
      <c r="H89" s="166">
        <v>0</v>
      </c>
      <c r="I89" s="166">
        <f t="shared" si="21"/>
        <v>0</v>
      </c>
      <c r="J89" s="166">
        <v>320.10000000000002</v>
      </c>
      <c r="K89" s="166">
        <f t="shared" si="22"/>
        <v>1280.4000000000001</v>
      </c>
      <c r="L89" s="166">
        <v>15</v>
      </c>
      <c r="M89" s="166">
        <f t="shared" si="23"/>
        <v>0</v>
      </c>
      <c r="N89" s="164">
        <v>0</v>
      </c>
      <c r="O89" s="164">
        <f t="shared" si="24"/>
        <v>0</v>
      </c>
      <c r="P89" s="164">
        <v>0</v>
      </c>
      <c r="Q89" s="164">
        <f t="shared" si="25"/>
        <v>0</v>
      </c>
      <c r="R89" s="164"/>
      <c r="S89" s="164"/>
      <c r="T89" s="167">
        <v>0</v>
      </c>
      <c r="U89" s="164">
        <f t="shared" si="26"/>
        <v>0</v>
      </c>
      <c r="V89" s="168"/>
      <c r="W89" s="168"/>
      <c r="X89" s="168"/>
      <c r="Y89" s="168"/>
      <c r="Z89" s="168"/>
      <c r="AA89" s="168"/>
      <c r="AB89" s="168"/>
      <c r="AC89" s="168"/>
      <c r="AD89" s="168"/>
      <c r="AE89" s="168" t="s">
        <v>104</v>
      </c>
      <c r="AF89" s="168"/>
      <c r="AG89" s="168"/>
      <c r="AH89" s="168"/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</row>
    <row r="90" spans="1:60" outlineLevel="1">
      <c r="A90" s="161">
        <v>76</v>
      </c>
      <c r="B90" s="162" t="s">
        <v>144</v>
      </c>
      <c r="C90" s="163" t="s">
        <v>220</v>
      </c>
      <c r="D90" s="164" t="s">
        <v>73</v>
      </c>
      <c r="E90" s="165">
        <v>1</v>
      </c>
      <c r="F90" s="193">
        <v>0</v>
      </c>
      <c r="G90" s="166">
        <f t="shared" si="27"/>
        <v>0</v>
      </c>
      <c r="H90" s="166">
        <v>0</v>
      </c>
      <c r="I90" s="166">
        <f t="shared" si="21"/>
        <v>0</v>
      </c>
      <c r="J90" s="166">
        <v>5581.1</v>
      </c>
      <c r="K90" s="166">
        <f t="shared" si="22"/>
        <v>5581.1</v>
      </c>
      <c r="L90" s="166">
        <v>15</v>
      </c>
      <c r="M90" s="166">
        <f t="shared" si="23"/>
        <v>0</v>
      </c>
      <c r="N90" s="164">
        <v>0</v>
      </c>
      <c r="O90" s="164">
        <f t="shared" si="24"/>
        <v>0</v>
      </c>
      <c r="P90" s="164">
        <v>0</v>
      </c>
      <c r="Q90" s="164">
        <f t="shared" si="25"/>
        <v>0</v>
      </c>
      <c r="R90" s="164"/>
      <c r="S90" s="164"/>
      <c r="T90" s="167">
        <v>0</v>
      </c>
      <c r="U90" s="164">
        <f t="shared" si="26"/>
        <v>0</v>
      </c>
      <c r="V90" s="168"/>
      <c r="W90" s="168"/>
      <c r="X90" s="168"/>
      <c r="Y90" s="168"/>
      <c r="Z90" s="168"/>
      <c r="AA90" s="168"/>
      <c r="AB90" s="168"/>
      <c r="AC90" s="168"/>
      <c r="AD90" s="168"/>
      <c r="AE90" s="168" t="s">
        <v>104</v>
      </c>
      <c r="AF90" s="168"/>
      <c r="AG90" s="168"/>
      <c r="AH90" s="168"/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</row>
    <row r="91" spans="1:60" outlineLevel="1">
      <c r="A91" s="161">
        <v>77</v>
      </c>
      <c r="B91" s="162" t="s">
        <v>144</v>
      </c>
      <c r="C91" s="163" t="s">
        <v>221</v>
      </c>
      <c r="D91" s="164" t="s">
        <v>73</v>
      </c>
      <c r="E91" s="165">
        <v>2</v>
      </c>
      <c r="F91" s="193">
        <v>0</v>
      </c>
      <c r="G91" s="166">
        <f t="shared" si="27"/>
        <v>0</v>
      </c>
      <c r="H91" s="166">
        <v>0</v>
      </c>
      <c r="I91" s="166">
        <f t="shared" si="21"/>
        <v>0</v>
      </c>
      <c r="J91" s="166">
        <v>245</v>
      </c>
      <c r="K91" s="166">
        <f t="shared" si="22"/>
        <v>490</v>
      </c>
      <c r="L91" s="166">
        <v>15</v>
      </c>
      <c r="M91" s="166">
        <f t="shared" si="23"/>
        <v>0</v>
      </c>
      <c r="N91" s="164">
        <v>0</v>
      </c>
      <c r="O91" s="164">
        <f t="shared" si="24"/>
        <v>0</v>
      </c>
      <c r="P91" s="164">
        <v>0</v>
      </c>
      <c r="Q91" s="164">
        <f t="shared" si="25"/>
        <v>0</v>
      </c>
      <c r="R91" s="164"/>
      <c r="S91" s="164"/>
      <c r="T91" s="167">
        <v>0</v>
      </c>
      <c r="U91" s="164">
        <f t="shared" si="26"/>
        <v>0</v>
      </c>
      <c r="V91" s="168"/>
      <c r="W91" s="168"/>
      <c r="X91" s="168"/>
      <c r="Y91" s="168"/>
      <c r="Z91" s="168"/>
      <c r="AA91" s="168"/>
      <c r="AB91" s="168"/>
      <c r="AC91" s="168"/>
      <c r="AD91" s="168"/>
      <c r="AE91" s="168" t="s">
        <v>104</v>
      </c>
      <c r="AF91" s="168"/>
      <c r="AG91" s="168"/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</row>
    <row r="92" spans="1:60" outlineLevel="1">
      <c r="A92" s="161">
        <v>78</v>
      </c>
      <c r="B92" s="162" t="s">
        <v>144</v>
      </c>
      <c r="C92" s="163" t="s">
        <v>222</v>
      </c>
      <c r="D92" s="164" t="s">
        <v>73</v>
      </c>
      <c r="E92" s="165">
        <v>36</v>
      </c>
      <c r="F92" s="193">
        <v>0</v>
      </c>
      <c r="G92" s="166">
        <f t="shared" si="27"/>
        <v>0</v>
      </c>
      <c r="H92" s="166">
        <v>0</v>
      </c>
      <c r="I92" s="166">
        <f t="shared" si="21"/>
        <v>0</v>
      </c>
      <c r="J92" s="166">
        <v>350.1</v>
      </c>
      <c r="K92" s="166">
        <f t="shared" si="22"/>
        <v>12603.6</v>
      </c>
      <c r="L92" s="166">
        <v>15</v>
      </c>
      <c r="M92" s="166">
        <f t="shared" si="23"/>
        <v>0</v>
      </c>
      <c r="N92" s="164">
        <v>0</v>
      </c>
      <c r="O92" s="164">
        <f t="shared" si="24"/>
        <v>0</v>
      </c>
      <c r="P92" s="164">
        <v>0</v>
      </c>
      <c r="Q92" s="164">
        <f t="shared" si="25"/>
        <v>0</v>
      </c>
      <c r="R92" s="164"/>
      <c r="S92" s="164"/>
      <c r="T92" s="167">
        <v>0</v>
      </c>
      <c r="U92" s="164">
        <f t="shared" si="26"/>
        <v>0</v>
      </c>
      <c r="V92" s="168"/>
      <c r="W92" s="168"/>
      <c r="X92" s="168"/>
      <c r="Y92" s="168"/>
      <c r="Z92" s="168"/>
      <c r="AA92" s="168"/>
      <c r="AB92" s="168"/>
      <c r="AC92" s="168"/>
      <c r="AD92" s="168"/>
      <c r="AE92" s="168" t="s">
        <v>104</v>
      </c>
      <c r="AF92" s="168"/>
      <c r="AG92" s="168"/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</row>
    <row r="93" spans="1:60" outlineLevel="1">
      <c r="A93" s="161">
        <v>79</v>
      </c>
      <c r="B93" s="162" t="s">
        <v>223</v>
      </c>
      <c r="C93" s="163" t="s">
        <v>224</v>
      </c>
      <c r="D93" s="164" t="s">
        <v>72</v>
      </c>
      <c r="E93" s="165">
        <v>2648.5</v>
      </c>
      <c r="F93" s="193">
        <v>0</v>
      </c>
      <c r="G93" s="166">
        <f t="shared" si="27"/>
        <v>0</v>
      </c>
      <c r="H93" s="166">
        <v>1.3</v>
      </c>
      <c r="I93" s="166">
        <f t="shared" si="21"/>
        <v>3443.05</v>
      </c>
      <c r="J93" s="166">
        <v>20.099999999999998</v>
      </c>
      <c r="K93" s="166">
        <f t="shared" si="22"/>
        <v>53234.85</v>
      </c>
      <c r="L93" s="166">
        <v>15</v>
      </c>
      <c r="M93" s="166">
        <f t="shared" si="23"/>
        <v>0</v>
      </c>
      <c r="N93" s="164">
        <v>1.0000000000000001E-5</v>
      </c>
      <c r="O93" s="164">
        <f t="shared" si="24"/>
        <v>2.649E-2</v>
      </c>
      <c r="P93" s="164">
        <v>0</v>
      </c>
      <c r="Q93" s="164">
        <f t="shared" si="25"/>
        <v>0</v>
      </c>
      <c r="R93" s="164"/>
      <c r="S93" s="164"/>
      <c r="T93" s="167">
        <v>0.06</v>
      </c>
      <c r="U93" s="164">
        <f t="shared" si="26"/>
        <v>158.91</v>
      </c>
      <c r="V93" s="168"/>
      <c r="W93" s="168"/>
      <c r="X93" s="168"/>
      <c r="Y93" s="168"/>
      <c r="Z93" s="168"/>
      <c r="AA93" s="168"/>
      <c r="AB93" s="168"/>
      <c r="AC93" s="168"/>
      <c r="AD93" s="168"/>
      <c r="AE93" s="168" t="s">
        <v>104</v>
      </c>
      <c r="AF93" s="168"/>
      <c r="AG93" s="168"/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</row>
    <row r="94" spans="1:60" outlineLevel="1">
      <c r="A94" s="161">
        <v>80</v>
      </c>
      <c r="B94" s="162" t="s">
        <v>225</v>
      </c>
      <c r="C94" s="163" t="s">
        <v>226</v>
      </c>
      <c r="D94" s="164" t="s">
        <v>72</v>
      </c>
      <c r="E94" s="165">
        <v>2648.5</v>
      </c>
      <c r="F94" s="193">
        <v>0</v>
      </c>
      <c r="G94" s="166">
        <f t="shared" si="27"/>
        <v>0</v>
      </c>
      <c r="H94" s="166">
        <v>19.3</v>
      </c>
      <c r="I94" s="166">
        <f t="shared" si="21"/>
        <v>51116.05</v>
      </c>
      <c r="J94" s="166">
        <v>66.7</v>
      </c>
      <c r="K94" s="166">
        <f t="shared" si="22"/>
        <v>176654.95</v>
      </c>
      <c r="L94" s="166">
        <v>15</v>
      </c>
      <c r="M94" s="166">
        <f t="shared" si="23"/>
        <v>0</v>
      </c>
      <c r="N94" s="164">
        <v>3.8000000000000002E-4</v>
      </c>
      <c r="O94" s="164">
        <f t="shared" si="24"/>
        <v>1.0064299999999999</v>
      </c>
      <c r="P94" s="164">
        <v>0</v>
      </c>
      <c r="Q94" s="164">
        <f t="shared" si="25"/>
        <v>0</v>
      </c>
      <c r="R94" s="164"/>
      <c r="S94" s="164"/>
      <c r="T94" s="167">
        <v>0.18</v>
      </c>
      <c r="U94" s="164">
        <f t="shared" si="26"/>
        <v>476.73</v>
      </c>
      <c r="V94" s="168"/>
      <c r="W94" s="168"/>
      <c r="X94" s="168"/>
      <c r="Y94" s="168"/>
      <c r="Z94" s="168"/>
      <c r="AA94" s="168"/>
      <c r="AB94" s="168"/>
      <c r="AC94" s="168"/>
      <c r="AD94" s="168"/>
      <c r="AE94" s="168" t="s">
        <v>104</v>
      </c>
      <c r="AF94" s="168"/>
      <c r="AG94" s="168"/>
      <c r="AH94" s="168"/>
      <c r="AI94" s="168"/>
      <c r="AJ94" s="168"/>
      <c r="AK94" s="168"/>
      <c r="AL94" s="168"/>
      <c r="AM94" s="168"/>
      <c r="AN94" s="168"/>
      <c r="AO94" s="168"/>
      <c r="AP94" s="168"/>
      <c r="AQ94" s="168"/>
      <c r="AR94" s="168"/>
      <c r="AS94" s="168"/>
      <c r="AT94" s="168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168"/>
      <c r="BF94" s="168"/>
      <c r="BG94" s="168"/>
      <c r="BH94" s="168"/>
    </row>
    <row r="95" spans="1:60" outlineLevel="1">
      <c r="A95" s="161">
        <v>81</v>
      </c>
      <c r="B95" s="162" t="s">
        <v>227</v>
      </c>
      <c r="C95" s="163" t="s">
        <v>228</v>
      </c>
      <c r="D95" s="164" t="s">
        <v>177</v>
      </c>
      <c r="E95" s="165">
        <v>4.68</v>
      </c>
      <c r="F95" s="193">
        <v>0</v>
      </c>
      <c r="G95" s="166">
        <f t="shared" si="27"/>
        <v>0</v>
      </c>
      <c r="H95" s="166">
        <v>0</v>
      </c>
      <c r="I95" s="166">
        <f t="shared" si="21"/>
        <v>0</v>
      </c>
      <c r="J95" s="166">
        <v>434.1</v>
      </c>
      <c r="K95" s="166">
        <f t="shared" si="22"/>
        <v>2031.59</v>
      </c>
      <c r="L95" s="166">
        <v>15</v>
      </c>
      <c r="M95" s="166">
        <f t="shared" si="23"/>
        <v>0</v>
      </c>
      <c r="N95" s="164">
        <v>0</v>
      </c>
      <c r="O95" s="164">
        <f t="shared" si="24"/>
        <v>0</v>
      </c>
      <c r="P95" s="164">
        <v>0</v>
      </c>
      <c r="Q95" s="164">
        <f t="shared" si="25"/>
        <v>0</v>
      </c>
      <c r="R95" s="164"/>
      <c r="S95" s="164"/>
      <c r="T95" s="167">
        <v>1.33</v>
      </c>
      <c r="U95" s="164">
        <f t="shared" si="26"/>
        <v>6.22</v>
      </c>
      <c r="V95" s="168"/>
      <c r="W95" s="168"/>
      <c r="X95" s="168"/>
      <c r="Y95" s="168"/>
      <c r="Z95" s="168"/>
      <c r="AA95" s="168"/>
      <c r="AB95" s="168"/>
      <c r="AC95" s="168"/>
      <c r="AD95" s="168"/>
      <c r="AE95" s="168" t="s">
        <v>104</v>
      </c>
      <c r="AF95" s="168"/>
      <c r="AG95" s="168"/>
      <c r="AH95" s="168"/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</row>
    <row r="96" spans="1:60" outlineLevel="1">
      <c r="A96" s="161">
        <v>82</v>
      </c>
      <c r="B96" s="162" t="s">
        <v>229</v>
      </c>
      <c r="C96" s="163" t="s">
        <v>230</v>
      </c>
      <c r="D96" s="164" t="s">
        <v>72</v>
      </c>
      <c r="E96" s="165">
        <v>1870</v>
      </c>
      <c r="F96" s="193">
        <v>0</v>
      </c>
      <c r="G96" s="166">
        <f t="shared" si="27"/>
        <v>0</v>
      </c>
      <c r="H96" s="166">
        <v>0</v>
      </c>
      <c r="I96" s="166">
        <f t="shared" si="21"/>
        <v>0</v>
      </c>
      <c r="J96" s="166">
        <v>45.2</v>
      </c>
      <c r="K96" s="166">
        <f t="shared" si="22"/>
        <v>84524</v>
      </c>
      <c r="L96" s="166">
        <v>15</v>
      </c>
      <c r="M96" s="166">
        <f t="shared" si="23"/>
        <v>0</v>
      </c>
      <c r="N96" s="164">
        <v>0</v>
      </c>
      <c r="O96" s="164">
        <f t="shared" si="24"/>
        <v>0</v>
      </c>
      <c r="P96" s="164">
        <v>2.1299999999999999E-3</v>
      </c>
      <c r="Q96" s="164">
        <f t="shared" si="25"/>
        <v>3.9830999999999999</v>
      </c>
      <c r="R96" s="164"/>
      <c r="S96" s="164"/>
      <c r="T96" s="167">
        <v>0.17299999999999999</v>
      </c>
      <c r="U96" s="164">
        <f t="shared" si="26"/>
        <v>323.51</v>
      </c>
      <c r="V96" s="168"/>
      <c r="W96" s="168"/>
      <c r="X96" s="168"/>
      <c r="Y96" s="168"/>
      <c r="Z96" s="168"/>
      <c r="AA96" s="168"/>
      <c r="AB96" s="168"/>
      <c r="AC96" s="168"/>
      <c r="AD96" s="168"/>
      <c r="AE96" s="168" t="s">
        <v>104</v>
      </c>
      <c r="AF96" s="168"/>
      <c r="AG96" s="168"/>
      <c r="AH96" s="168"/>
      <c r="AI96" s="168"/>
      <c r="AJ96" s="168"/>
      <c r="AK96" s="168"/>
      <c r="AL96" s="168"/>
      <c r="AM96" s="168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</row>
    <row r="97" spans="1:60" outlineLevel="1">
      <c r="A97" s="161">
        <v>83</v>
      </c>
      <c r="B97" s="162" t="s">
        <v>231</v>
      </c>
      <c r="C97" s="163" t="s">
        <v>232</v>
      </c>
      <c r="D97" s="164" t="s">
        <v>72</v>
      </c>
      <c r="E97" s="165">
        <v>76.5</v>
      </c>
      <c r="F97" s="193">
        <v>0</v>
      </c>
      <c r="G97" s="166">
        <f t="shared" si="27"/>
        <v>0</v>
      </c>
      <c r="H97" s="166">
        <v>0</v>
      </c>
      <c r="I97" s="166">
        <f t="shared" si="21"/>
        <v>0</v>
      </c>
      <c r="J97" s="166">
        <v>53.3</v>
      </c>
      <c r="K97" s="166">
        <f t="shared" si="22"/>
        <v>4077.45</v>
      </c>
      <c r="L97" s="166">
        <v>15</v>
      </c>
      <c r="M97" s="166">
        <f t="shared" si="23"/>
        <v>0</v>
      </c>
      <c r="N97" s="164">
        <v>0</v>
      </c>
      <c r="O97" s="164">
        <f t="shared" si="24"/>
        <v>0</v>
      </c>
      <c r="P97" s="164">
        <v>4.9699999999999996E-3</v>
      </c>
      <c r="Q97" s="164">
        <f t="shared" si="25"/>
        <v>0.38020999999999999</v>
      </c>
      <c r="R97" s="164"/>
      <c r="S97" s="164"/>
      <c r="T97" s="167">
        <v>0.20399999999999999</v>
      </c>
      <c r="U97" s="164">
        <f t="shared" si="26"/>
        <v>15.61</v>
      </c>
      <c r="V97" s="168"/>
      <c r="W97" s="168"/>
      <c r="X97" s="168"/>
      <c r="Y97" s="168"/>
      <c r="Z97" s="168"/>
      <c r="AA97" s="168"/>
      <c r="AB97" s="168"/>
      <c r="AC97" s="168"/>
      <c r="AD97" s="168"/>
      <c r="AE97" s="168" t="s">
        <v>104</v>
      </c>
      <c r="AF97" s="168"/>
      <c r="AG97" s="168"/>
      <c r="AH97" s="168"/>
      <c r="AI97" s="168"/>
      <c r="AJ97" s="168"/>
      <c r="AK97" s="168"/>
      <c r="AL97" s="168"/>
      <c r="AM97" s="168"/>
      <c r="AN97" s="168"/>
      <c r="AO97" s="168"/>
      <c r="AP97" s="168"/>
      <c r="AQ97" s="168"/>
      <c r="AR97" s="168"/>
      <c r="AS97" s="168"/>
      <c r="AT97" s="168"/>
      <c r="AU97" s="168"/>
      <c r="AV97" s="168"/>
      <c r="AW97" s="168"/>
      <c r="AX97" s="168"/>
      <c r="AY97" s="168"/>
      <c r="AZ97" s="168"/>
      <c r="BA97" s="168"/>
      <c r="BB97" s="168"/>
      <c r="BC97" s="168"/>
      <c r="BD97" s="168"/>
      <c r="BE97" s="168"/>
      <c r="BF97" s="168"/>
      <c r="BG97" s="168"/>
      <c r="BH97" s="168"/>
    </row>
    <row r="98" spans="1:60" outlineLevel="1">
      <c r="A98" s="161">
        <v>84</v>
      </c>
      <c r="B98" s="162" t="s">
        <v>233</v>
      </c>
      <c r="C98" s="163" t="s">
        <v>234</v>
      </c>
      <c r="D98" s="164" t="s">
        <v>72</v>
      </c>
      <c r="E98" s="165">
        <v>20</v>
      </c>
      <c r="F98" s="193">
        <v>0</v>
      </c>
      <c r="G98" s="166">
        <f t="shared" si="27"/>
        <v>0</v>
      </c>
      <c r="H98" s="166">
        <v>0</v>
      </c>
      <c r="I98" s="166">
        <f t="shared" si="21"/>
        <v>0</v>
      </c>
      <c r="J98" s="166">
        <v>62.4</v>
      </c>
      <c r="K98" s="166">
        <f t="shared" si="22"/>
        <v>1248</v>
      </c>
      <c r="L98" s="166">
        <v>15</v>
      </c>
      <c r="M98" s="166">
        <f t="shared" si="23"/>
        <v>0</v>
      </c>
      <c r="N98" s="164">
        <v>0</v>
      </c>
      <c r="O98" s="164">
        <f t="shared" si="24"/>
        <v>0</v>
      </c>
      <c r="P98" s="164">
        <v>6.7000000000000002E-3</v>
      </c>
      <c r="Q98" s="164">
        <f t="shared" si="25"/>
        <v>0.13400000000000001</v>
      </c>
      <c r="R98" s="164"/>
      <c r="S98" s="164"/>
      <c r="T98" s="167">
        <v>0.23899999999999999</v>
      </c>
      <c r="U98" s="164">
        <f t="shared" si="26"/>
        <v>4.78</v>
      </c>
      <c r="V98" s="168"/>
      <c r="W98" s="168"/>
      <c r="X98" s="168"/>
      <c r="Y98" s="168"/>
      <c r="Z98" s="168"/>
      <c r="AA98" s="168"/>
      <c r="AB98" s="168"/>
      <c r="AC98" s="168"/>
      <c r="AD98" s="168"/>
      <c r="AE98" s="168" t="s">
        <v>104</v>
      </c>
      <c r="AF98" s="168"/>
      <c r="AG98" s="168"/>
      <c r="AH98" s="168"/>
      <c r="AI98" s="168"/>
      <c r="AJ98" s="168"/>
      <c r="AK98" s="168"/>
      <c r="AL98" s="168"/>
      <c r="AM98" s="168"/>
      <c r="AN98" s="168"/>
      <c r="AO98" s="168"/>
      <c r="AP98" s="168"/>
      <c r="AQ98" s="168"/>
      <c r="AR98" s="168"/>
      <c r="AS98" s="168"/>
      <c r="AT98" s="168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168"/>
      <c r="BF98" s="168"/>
      <c r="BG98" s="168"/>
      <c r="BH98" s="168"/>
    </row>
    <row r="99" spans="1:60" outlineLevel="1">
      <c r="A99" s="161">
        <v>85</v>
      </c>
      <c r="B99" s="162" t="s">
        <v>235</v>
      </c>
      <c r="C99" s="163" t="s">
        <v>236</v>
      </c>
      <c r="D99" s="164" t="s">
        <v>72</v>
      </c>
      <c r="E99" s="165">
        <v>50</v>
      </c>
      <c r="F99" s="193">
        <v>0</v>
      </c>
      <c r="G99" s="166">
        <f t="shared" si="27"/>
        <v>0</v>
      </c>
      <c r="H99" s="166">
        <v>0</v>
      </c>
      <c r="I99" s="166">
        <f t="shared" si="21"/>
        <v>0</v>
      </c>
      <c r="J99" s="166">
        <v>66.900000000000006</v>
      </c>
      <c r="K99" s="166">
        <f t="shared" si="22"/>
        <v>3345</v>
      </c>
      <c r="L99" s="166">
        <v>15</v>
      </c>
      <c r="M99" s="166">
        <f t="shared" si="23"/>
        <v>0</v>
      </c>
      <c r="N99" s="164">
        <v>0</v>
      </c>
      <c r="O99" s="164">
        <f t="shared" si="24"/>
        <v>0</v>
      </c>
      <c r="P99" s="164">
        <v>9.5899999999999996E-3</v>
      </c>
      <c r="Q99" s="164">
        <f t="shared" si="25"/>
        <v>0.47949999999999998</v>
      </c>
      <c r="R99" s="164"/>
      <c r="S99" s="164"/>
      <c r="T99" s="167">
        <v>0.25600000000000001</v>
      </c>
      <c r="U99" s="164">
        <f t="shared" si="26"/>
        <v>12.8</v>
      </c>
      <c r="V99" s="168"/>
      <c r="W99" s="168"/>
      <c r="X99" s="168"/>
      <c r="Y99" s="168"/>
      <c r="Z99" s="168"/>
      <c r="AA99" s="168"/>
      <c r="AB99" s="168"/>
      <c r="AC99" s="168"/>
      <c r="AD99" s="168"/>
      <c r="AE99" s="168" t="s">
        <v>104</v>
      </c>
      <c r="AF99" s="168"/>
      <c r="AG99" s="168"/>
      <c r="AH99" s="168"/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</row>
    <row r="100" spans="1:60" outlineLevel="1">
      <c r="A100" s="161">
        <v>86</v>
      </c>
      <c r="B100" s="162" t="s">
        <v>237</v>
      </c>
      <c r="C100" s="163" t="s">
        <v>238</v>
      </c>
      <c r="D100" s="164" t="s">
        <v>72</v>
      </c>
      <c r="E100" s="165">
        <v>10</v>
      </c>
      <c r="F100" s="193">
        <v>0</v>
      </c>
      <c r="G100" s="166">
        <f t="shared" si="27"/>
        <v>0</v>
      </c>
      <c r="H100" s="166">
        <v>0</v>
      </c>
      <c r="I100" s="166">
        <f t="shared" si="21"/>
        <v>0</v>
      </c>
      <c r="J100" s="166">
        <v>77.599999999999994</v>
      </c>
      <c r="K100" s="166">
        <f t="shared" si="22"/>
        <v>776</v>
      </c>
      <c r="L100" s="166">
        <v>15</v>
      </c>
      <c r="M100" s="166">
        <f t="shared" si="23"/>
        <v>0</v>
      </c>
      <c r="N100" s="164">
        <v>0</v>
      </c>
      <c r="O100" s="164">
        <f t="shared" si="24"/>
        <v>0</v>
      </c>
      <c r="P100" s="164">
        <v>1.102E-2</v>
      </c>
      <c r="Q100" s="164">
        <f t="shared" si="25"/>
        <v>0.11020000000000001</v>
      </c>
      <c r="R100" s="164"/>
      <c r="S100" s="164"/>
      <c r="T100" s="167">
        <v>0.29699999999999999</v>
      </c>
      <c r="U100" s="164">
        <f t="shared" si="26"/>
        <v>2.97</v>
      </c>
      <c r="V100" s="168"/>
      <c r="W100" s="168"/>
      <c r="X100" s="168"/>
      <c r="Y100" s="168"/>
      <c r="Z100" s="168"/>
      <c r="AA100" s="168"/>
      <c r="AB100" s="168"/>
      <c r="AC100" s="168"/>
      <c r="AD100" s="168"/>
      <c r="AE100" s="168" t="s">
        <v>104</v>
      </c>
      <c r="AF100" s="168"/>
      <c r="AG100" s="168"/>
      <c r="AH100" s="168"/>
      <c r="AI100" s="168"/>
      <c r="AJ100" s="168"/>
      <c r="AK100" s="168"/>
      <c r="AL100" s="168"/>
      <c r="AM100" s="168"/>
      <c r="AN100" s="168"/>
      <c r="AO100" s="168"/>
      <c r="AP100" s="168"/>
      <c r="AQ100" s="168"/>
      <c r="AR100" s="168"/>
      <c r="AS100" s="168"/>
      <c r="AT100" s="168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168"/>
      <c r="BF100" s="168"/>
      <c r="BG100" s="168"/>
      <c r="BH100" s="168"/>
    </row>
    <row r="101" spans="1:60" outlineLevel="1">
      <c r="A101" s="161">
        <v>87</v>
      </c>
      <c r="B101" s="162" t="s">
        <v>144</v>
      </c>
      <c r="C101" s="163" t="s">
        <v>178</v>
      </c>
      <c r="D101" s="164" t="s">
        <v>72</v>
      </c>
      <c r="E101" s="165">
        <v>770</v>
      </c>
      <c r="F101" s="193">
        <v>0</v>
      </c>
      <c r="G101" s="166">
        <f t="shared" si="27"/>
        <v>0</v>
      </c>
      <c r="H101" s="166">
        <v>0</v>
      </c>
      <c r="I101" s="166">
        <f t="shared" si="21"/>
        <v>0</v>
      </c>
      <c r="J101" s="166">
        <v>91.3</v>
      </c>
      <c r="K101" s="166">
        <f t="shared" si="22"/>
        <v>70301</v>
      </c>
      <c r="L101" s="166">
        <v>15</v>
      </c>
      <c r="M101" s="166">
        <f t="shared" si="23"/>
        <v>0</v>
      </c>
      <c r="N101" s="164">
        <v>0</v>
      </c>
      <c r="O101" s="164">
        <f t="shared" si="24"/>
        <v>0</v>
      </c>
      <c r="P101" s="164">
        <v>0</v>
      </c>
      <c r="Q101" s="164">
        <f t="shared" si="25"/>
        <v>0</v>
      </c>
      <c r="R101" s="164"/>
      <c r="S101" s="164"/>
      <c r="T101" s="167">
        <v>0.3</v>
      </c>
      <c r="U101" s="164">
        <f t="shared" si="26"/>
        <v>231</v>
      </c>
      <c r="V101" s="168"/>
      <c r="W101" s="168"/>
      <c r="X101" s="168"/>
      <c r="Y101" s="168"/>
      <c r="Z101" s="168"/>
      <c r="AA101" s="168"/>
      <c r="AB101" s="168"/>
      <c r="AC101" s="168"/>
      <c r="AD101" s="168"/>
      <c r="AE101" s="168" t="s">
        <v>104</v>
      </c>
      <c r="AF101" s="168"/>
      <c r="AG101" s="168"/>
      <c r="AH101" s="168"/>
      <c r="AI101" s="168"/>
      <c r="AJ101" s="168"/>
      <c r="AK101" s="168"/>
      <c r="AL101" s="168"/>
      <c r="AM101" s="168"/>
      <c r="AN101" s="168"/>
      <c r="AO101" s="168"/>
      <c r="AP101" s="168"/>
      <c r="AQ101" s="16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168"/>
      <c r="BD101" s="168"/>
      <c r="BE101" s="168"/>
      <c r="BF101" s="168"/>
      <c r="BG101" s="168"/>
      <c r="BH101" s="168"/>
    </row>
    <row r="102" spans="1:60" outlineLevel="1">
      <c r="A102" s="161">
        <v>88</v>
      </c>
      <c r="B102" s="162" t="s">
        <v>144</v>
      </c>
      <c r="C102" s="163" t="s">
        <v>179</v>
      </c>
      <c r="D102" s="164" t="s">
        <v>72</v>
      </c>
      <c r="E102" s="165">
        <v>770</v>
      </c>
      <c r="F102" s="193">
        <v>0</v>
      </c>
      <c r="G102" s="166">
        <f t="shared" si="27"/>
        <v>0</v>
      </c>
      <c r="H102" s="166">
        <v>9.6999999999999993</v>
      </c>
      <c r="I102" s="166">
        <f t="shared" si="21"/>
        <v>7469</v>
      </c>
      <c r="J102" s="166">
        <v>3.6000000000000014</v>
      </c>
      <c r="K102" s="166">
        <f t="shared" si="22"/>
        <v>2772</v>
      </c>
      <c r="L102" s="166">
        <v>15</v>
      </c>
      <c r="M102" s="166">
        <f t="shared" si="23"/>
        <v>0</v>
      </c>
      <c r="N102" s="164">
        <v>1.685E-2</v>
      </c>
      <c r="O102" s="164">
        <f t="shared" si="24"/>
        <v>12.974500000000001</v>
      </c>
      <c r="P102" s="164">
        <v>0</v>
      </c>
      <c r="Q102" s="164">
        <f t="shared" si="25"/>
        <v>0</v>
      </c>
      <c r="R102" s="164"/>
      <c r="S102" s="164"/>
      <c r="T102" s="167">
        <v>1.2E-2</v>
      </c>
      <c r="U102" s="164">
        <f t="shared" si="26"/>
        <v>9.24</v>
      </c>
      <c r="V102" s="168"/>
      <c r="W102" s="168"/>
      <c r="X102" s="168"/>
      <c r="Y102" s="168"/>
      <c r="Z102" s="168"/>
      <c r="AA102" s="168"/>
      <c r="AB102" s="168"/>
      <c r="AC102" s="168"/>
      <c r="AD102" s="168"/>
      <c r="AE102" s="168" t="s">
        <v>104</v>
      </c>
      <c r="AF102" s="168"/>
      <c r="AG102" s="168"/>
      <c r="AH102" s="168"/>
      <c r="AI102" s="168"/>
      <c r="AJ102" s="168"/>
      <c r="AK102" s="168"/>
      <c r="AL102" s="168"/>
      <c r="AM102" s="168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</row>
    <row r="103" spans="1:60" outlineLevel="1">
      <c r="A103" s="161">
        <v>89</v>
      </c>
      <c r="B103" s="162" t="s">
        <v>144</v>
      </c>
      <c r="C103" s="163" t="s">
        <v>180</v>
      </c>
      <c r="D103" s="164" t="s">
        <v>72</v>
      </c>
      <c r="E103" s="165">
        <v>770</v>
      </c>
      <c r="F103" s="193">
        <v>0</v>
      </c>
      <c r="G103" s="166">
        <f t="shared" si="27"/>
        <v>0</v>
      </c>
      <c r="H103" s="166">
        <v>0</v>
      </c>
      <c r="I103" s="166">
        <f t="shared" si="21"/>
        <v>0</v>
      </c>
      <c r="J103" s="166">
        <v>3.6</v>
      </c>
      <c r="K103" s="166">
        <f t="shared" si="22"/>
        <v>2772</v>
      </c>
      <c r="L103" s="166">
        <v>15</v>
      </c>
      <c r="M103" s="166">
        <f t="shared" si="23"/>
        <v>0</v>
      </c>
      <c r="N103" s="164">
        <v>0</v>
      </c>
      <c r="O103" s="164">
        <f t="shared" si="24"/>
        <v>0</v>
      </c>
      <c r="P103" s="164">
        <v>0</v>
      </c>
      <c r="Q103" s="164">
        <f t="shared" si="25"/>
        <v>0</v>
      </c>
      <c r="R103" s="164"/>
      <c r="S103" s="164"/>
      <c r="T103" s="167">
        <v>1.2E-2</v>
      </c>
      <c r="U103" s="164">
        <f t="shared" si="26"/>
        <v>9.24</v>
      </c>
      <c r="V103" s="168"/>
      <c r="W103" s="168"/>
      <c r="X103" s="168"/>
      <c r="Y103" s="168"/>
      <c r="Z103" s="168"/>
      <c r="AA103" s="168"/>
      <c r="AB103" s="168"/>
      <c r="AC103" s="168"/>
      <c r="AD103" s="168"/>
      <c r="AE103" s="168" t="s">
        <v>104</v>
      </c>
      <c r="AF103" s="168"/>
      <c r="AG103" s="168"/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</row>
    <row r="104" spans="1:60" ht="20.399999999999999" outlineLevel="1">
      <c r="A104" s="161">
        <v>90</v>
      </c>
      <c r="B104" s="162" t="s">
        <v>144</v>
      </c>
      <c r="C104" s="163" t="s">
        <v>239</v>
      </c>
      <c r="D104" s="164" t="s">
        <v>79</v>
      </c>
      <c r="E104" s="165">
        <v>1</v>
      </c>
      <c r="F104" s="193">
        <v>0</v>
      </c>
      <c r="G104" s="166">
        <f t="shared" si="27"/>
        <v>0</v>
      </c>
      <c r="H104" s="166">
        <v>0</v>
      </c>
      <c r="I104" s="166">
        <f t="shared" si="21"/>
        <v>0</v>
      </c>
      <c r="J104" s="166">
        <v>8501.69</v>
      </c>
      <c r="K104" s="166">
        <f t="shared" si="22"/>
        <v>8501.69</v>
      </c>
      <c r="L104" s="166">
        <v>15</v>
      </c>
      <c r="M104" s="166">
        <f t="shared" si="23"/>
        <v>0</v>
      </c>
      <c r="N104" s="164">
        <v>0</v>
      </c>
      <c r="O104" s="164">
        <f t="shared" si="24"/>
        <v>0</v>
      </c>
      <c r="P104" s="164">
        <v>0</v>
      </c>
      <c r="Q104" s="164">
        <f t="shared" si="25"/>
        <v>0</v>
      </c>
      <c r="R104" s="164"/>
      <c r="S104" s="164"/>
      <c r="T104" s="167">
        <v>0</v>
      </c>
      <c r="U104" s="164">
        <f t="shared" si="26"/>
        <v>0</v>
      </c>
      <c r="V104" s="168"/>
      <c r="W104" s="168"/>
      <c r="X104" s="168"/>
      <c r="Y104" s="168"/>
      <c r="Z104" s="168"/>
      <c r="AA104" s="168"/>
      <c r="AB104" s="168"/>
      <c r="AC104" s="168"/>
      <c r="AD104" s="168"/>
      <c r="AE104" s="168" t="s">
        <v>104</v>
      </c>
      <c r="AF104" s="168"/>
      <c r="AG104" s="168"/>
      <c r="AH104" s="168"/>
      <c r="AI104" s="168"/>
      <c r="AJ104" s="168"/>
      <c r="AK104" s="168"/>
      <c r="AL104" s="168"/>
      <c r="AM104" s="168"/>
      <c r="AN104" s="168"/>
      <c r="AO104" s="168"/>
      <c r="AP104" s="168"/>
      <c r="AQ104" s="168"/>
      <c r="AR104" s="168"/>
      <c r="AS104" s="168"/>
      <c r="AT104" s="168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168"/>
      <c r="BF104" s="168"/>
      <c r="BG104" s="168"/>
      <c r="BH104" s="168"/>
    </row>
    <row r="105" spans="1:60">
      <c r="A105" s="169" t="s">
        <v>69</v>
      </c>
      <c r="B105" s="170" t="s">
        <v>93</v>
      </c>
      <c r="C105" s="171" t="s">
        <v>94</v>
      </c>
      <c r="D105" s="172"/>
      <c r="E105" s="173"/>
      <c r="F105" s="174"/>
      <c r="G105" s="174">
        <f>SUMIF(AE106:AE133,"&lt;&gt;NOR",G106:G133)</f>
        <v>0</v>
      </c>
      <c r="H105" s="174"/>
      <c r="I105" s="174">
        <f>SUM(I106:I133)</f>
        <v>80440.600000000006</v>
      </c>
      <c r="J105" s="174"/>
      <c r="K105" s="174">
        <f>SUM(K106:K133)</f>
        <v>2116406.08</v>
      </c>
      <c r="L105" s="174"/>
      <c r="M105" s="174">
        <f>SUM(M106:M133)</f>
        <v>0</v>
      </c>
      <c r="N105" s="172"/>
      <c r="O105" s="172">
        <f>SUM(O106:O133)</f>
        <v>1.3483700000000001</v>
      </c>
      <c r="P105" s="172"/>
      <c r="Q105" s="172">
        <f>SUM(Q106:Q133)</f>
        <v>5.8191999999999995</v>
      </c>
      <c r="R105" s="172"/>
      <c r="S105" s="172"/>
      <c r="T105" s="175"/>
      <c r="U105" s="172">
        <f>SUM(U106:U133)</f>
        <v>148.23000000000002</v>
      </c>
      <c r="AE105" s="11" t="s">
        <v>70</v>
      </c>
    </row>
    <row r="106" spans="1:60" outlineLevel="1">
      <c r="A106" s="161">
        <v>103</v>
      </c>
      <c r="B106" s="162" t="s">
        <v>144</v>
      </c>
      <c r="C106" s="163" t="s">
        <v>240</v>
      </c>
      <c r="D106" s="164" t="s">
        <v>79</v>
      </c>
      <c r="E106" s="165">
        <v>65</v>
      </c>
      <c r="F106" s="193">
        <v>0</v>
      </c>
      <c r="G106" s="166">
        <f>E106*F106</f>
        <v>0</v>
      </c>
      <c r="H106" s="166">
        <v>0</v>
      </c>
      <c r="I106" s="166">
        <f>ROUND(E106*H106,2)</f>
        <v>0</v>
      </c>
      <c r="J106" s="166">
        <v>5351.1</v>
      </c>
      <c r="K106" s="166">
        <f>ROUND(E106*J106,2)</f>
        <v>347821.5</v>
      </c>
      <c r="L106" s="166">
        <v>15</v>
      </c>
      <c r="M106" s="166">
        <f>G106*(1+L106/100)</f>
        <v>0</v>
      </c>
      <c r="N106" s="164">
        <v>0.02</v>
      </c>
      <c r="O106" s="164">
        <f>ROUND(E106*N106,5)</f>
        <v>1.3</v>
      </c>
      <c r="P106" s="164">
        <v>0</v>
      </c>
      <c r="Q106" s="164">
        <f>ROUND(E106*P106,5)</f>
        <v>0</v>
      </c>
      <c r="R106" s="164"/>
      <c r="S106" s="164"/>
      <c r="T106" s="167">
        <v>0</v>
      </c>
      <c r="U106" s="164">
        <f>ROUND(E106*T106,2)</f>
        <v>0</v>
      </c>
      <c r="V106" s="168"/>
      <c r="W106" s="168"/>
      <c r="X106" s="168"/>
      <c r="Y106" s="168"/>
      <c r="Z106" s="168"/>
      <c r="AA106" s="168"/>
      <c r="AB106" s="168"/>
      <c r="AC106" s="168"/>
      <c r="AD106" s="168"/>
      <c r="AE106" s="168" t="s">
        <v>104</v>
      </c>
      <c r="AF106" s="168"/>
      <c r="AG106" s="168"/>
      <c r="AH106" s="168"/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</row>
    <row r="107" spans="1:60" ht="21" outlineLevel="1">
      <c r="A107" s="161"/>
      <c r="B107" s="162"/>
      <c r="C107" s="250" t="s">
        <v>241</v>
      </c>
      <c r="D107" s="251"/>
      <c r="E107" s="252"/>
      <c r="F107" s="253"/>
      <c r="G107" s="254"/>
      <c r="H107" s="166"/>
      <c r="I107" s="166"/>
      <c r="J107" s="166"/>
      <c r="K107" s="166"/>
      <c r="L107" s="166"/>
      <c r="M107" s="166"/>
      <c r="N107" s="164"/>
      <c r="O107" s="164"/>
      <c r="P107" s="164"/>
      <c r="Q107" s="164"/>
      <c r="R107" s="164"/>
      <c r="S107" s="164"/>
      <c r="T107" s="167"/>
      <c r="U107" s="164"/>
      <c r="V107" s="168"/>
      <c r="W107" s="168"/>
      <c r="X107" s="168"/>
      <c r="Y107" s="168"/>
      <c r="Z107" s="168"/>
      <c r="AA107" s="168"/>
      <c r="AB107" s="168"/>
      <c r="AC107" s="168"/>
      <c r="AD107" s="168"/>
      <c r="AE107" s="168" t="s">
        <v>155</v>
      </c>
      <c r="AF107" s="168"/>
      <c r="AG107" s="168"/>
      <c r="AH107" s="168"/>
      <c r="AI107" s="168"/>
      <c r="AJ107" s="168"/>
      <c r="AK107" s="168"/>
      <c r="AL107" s="168"/>
      <c r="AM107" s="168"/>
      <c r="AN107" s="168"/>
      <c r="AO107" s="168"/>
      <c r="AP107" s="168"/>
      <c r="AQ107" s="168"/>
      <c r="AR107" s="168"/>
      <c r="AS107" s="168"/>
      <c r="AT107" s="168"/>
      <c r="AU107" s="168"/>
      <c r="AV107" s="168"/>
      <c r="AW107" s="168"/>
      <c r="AX107" s="168"/>
      <c r="AY107" s="168"/>
      <c r="AZ107" s="168"/>
      <c r="BA107" s="176" t="str">
        <f>C107</f>
        <v>umyvadlo klasické s otvorem 55cm, umyvadlová baterie stojánková, propojovací hadice 3/8“, 2x RV DN15,zápachová uzávěrka (tvar tubus) povrch chrom, upevňovací materiál,uzavíratelná vpust click clack</v>
      </c>
      <c r="BB107" s="168"/>
      <c r="BC107" s="168"/>
      <c r="BD107" s="168"/>
      <c r="BE107" s="168"/>
      <c r="BF107" s="168"/>
      <c r="BG107" s="168"/>
      <c r="BH107" s="168"/>
    </row>
    <row r="108" spans="1:60" outlineLevel="1">
      <c r="A108" s="161">
        <v>104</v>
      </c>
      <c r="B108" s="162" t="s">
        <v>144</v>
      </c>
      <c r="C108" s="163" t="s">
        <v>242</v>
      </c>
      <c r="D108" s="164" t="s">
        <v>79</v>
      </c>
      <c r="E108" s="165">
        <v>53</v>
      </c>
      <c r="F108" s="193">
        <v>0</v>
      </c>
      <c r="G108" s="166">
        <f>E108*F108</f>
        <v>0</v>
      </c>
      <c r="H108" s="166">
        <v>0</v>
      </c>
      <c r="I108" s="166">
        <f>ROUND(E108*H108,2)</f>
        <v>0</v>
      </c>
      <c r="J108" s="166">
        <v>16902.82</v>
      </c>
      <c r="K108" s="166">
        <f>ROUND(E108*J108,2)</f>
        <v>895849.46</v>
      </c>
      <c r="L108" s="166">
        <v>15</v>
      </c>
      <c r="M108" s="166">
        <f>G108*(1+L108/100)</f>
        <v>0</v>
      </c>
      <c r="N108" s="164">
        <v>1E-4</v>
      </c>
      <c r="O108" s="164">
        <f>ROUND(E108*N108,5)</f>
        <v>5.3E-3</v>
      </c>
      <c r="P108" s="164">
        <v>0</v>
      </c>
      <c r="Q108" s="164">
        <f>ROUND(E108*P108,5)</f>
        <v>0</v>
      </c>
      <c r="R108" s="164"/>
      <c r="S108" s="164"/>
      <c r="T108" s="167">
        <v>0</v>
      </c>
      <c r="U108" s="164">
        <f>ROUND(E108*T108,2)</f>
        <v>0</v>
      </c>
      <c r="V108" s="168"/>
      <c r="W108" s="168"/>
      <c r="X108" s="168"/>
      <c r="Y108" s="168"/>
      <c r="Z108" s="168"/>
      <c r="AA108" s="168"/>
      <c r="AB108" s="168"/>
      <c r="AC108" s="168"/>
      <c r="AD108" s="168"/>
      <c r="AE108" s="168" t="s">
        <v>104</v>
      </c>
      <c r="AF108" s="168"/>
      <c r="AG108" s="168"/>
      <c r="AH108" s="168"/>
      <c r="AI108" s="168"/>
      <c r="AJ108" s="168"/>
      <c r="AK108" s="168"/>
      <c r="AL108" s="168"/>
      <c r="AM108" s="168"/>
      <c r="AN108" s="168"/>
      <c r="AO108" s="168"/>
      <c r="AP108" s="168"/>
      <c r="AQ108" s="168"/>
      <c r="AR108" s="168"/>
      <c r="AS108" s="168"/>
      <c r="AT108" s="168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168"/>
      <c r="BF108" s="168"/>
      <c r="BG108" s="168"/>
      <c r="BH108" s="168"/>
    </row>
    <row r="109" spans="1:60" ht="21" outlineLevel="1">
      <c r="A109" s="161"/>
      <c r="B109" s="162"/>
      <c r="C109" s="250" t="s">
        <v>243</v>
      </c>
      <c r="D109" s="251"/>
      <c r="E109" s="252"/>
      <c r="F109" s="253"/>
      <c r="G109" s="254"/>
      <c r="H109" s="166"/>
      <c r="I109" s="166"/>
      <c r="J109" s="166"/>
      <c r="K109" s="166"/>
      <c r="L109" s="166"/>
      <c r="M109" s="166"/>
      <c r="N109" s="164"/>
      <c r="O109" s="164"/>
      <c r="P109" s="164"/>
      <c r="Q109" s="164"/>
      <c r="R109" s="164"/>
      <c r="S109" s="164"/>
      <c r="T109" s="167"/>
      <c r="U109" s="164"/>
      <c r="V109" s="168"/>
      <c r="W109" s="168"/>
      <c r="X109" s="168"/>
      <c r="Y109" s="168"/>
      <c r="Z109" s="168"/>
      <c r="AA109" s="168"/>
      <c r="AB109" s="168"/>
      <c r="AC109" s="168"/>
      <c r="AD109" s="168"/>
      <c r="AE109" s="168" t="s">
        <v>155</v>
      </c>
      <c r="AF109" s="168"/>
      <c r="AG109" s="168"/>
      <c r="AH109" s="168"/>
      <c r="AI109" s="168"/>
      <c r="AJ109" s="168"/>
      <c r="AK109" s="168"/>
      <c r="AL109" s="168"/>
      <c r="AM109" s="168"/>
      <c r="AN109" s="168"/>
      <c r="AO109" s="168"/>
      <c r="AP109" s="168"/>
      <c r="AQ109" s="168"/>
      <c r="AR109" s="168"/>
      <c r="AS109" s="168"/>
      <c r="AT109" s="168"/>
      <c r="AU109" s="168"/>
      <c r="AV109" s="168"/>
      <c r="AW109" s="168"/>
      <c r="AX109" s="168"/>
      <c r="AY109" s="168"/>
      <c r="AZ109" s="168"/>
      <c r="BA109" s="176" t="str">
        <f>C109</f>
        <v>sprchová vanička 900x900 s vpustí a zápachovou uzávěrkou, baterie sprchová se sprchovou růžicí,zástěna dodávka stavba ,držák sprchy, zápachová uzávěrka</v>
      </c>
      <c r="BB109" s="168"/>
      <c r="BC109" s="168"/>
      <c r="BD109" s="168"/>
      <c r="BE109" s="168"/>
      <c r="BF109" s="168"/>
      <c r="BG109" s="168"/>
      <c r="BH109" s="168"/>
    </row>
    <row r="110" spans="1:60" outlineLevel="1">
      <c r="A110" s="161">
        <v>105</v>
      </c>
      <c r="B110" s="162" t="s">
        <v>144</v>
      </c>
      <c r="C110" s="163" t="s">
        <v>244</v>
      </c>
      <c r="D110" s="164" t="s">
        <v>79</v>
      </c>
      <c r="E110" s="165">
        <v>68</v>
      </c>
      <c r="F110" s="193">
        <v>0</v>
      </c>
      <c r="G110" s="166">
        <f>E110*F110</f>
        <v>0</v>
      </c>
      <c r="H110" s="166">
        <v>0</v>
      </c>
      <c r="I110" s="166">
        <f>ROUND(E110*H110,2)</f>
        <v>0</v>
      </c>
      <c r="J110" s="166">
        <v>9231.89</v>
      </c>
      <c r="K110" s="166">
        <f>ROUND(E110*J110,2)</f>
        <v>627768.52</v>
      </c>
      <c r="L110" s="166">
        <v>15</v>
      </c>
      <c r="M110" s="166">
        <f>G110*(1+L110/100)</f>
        <v>0</v>
      </c>
      <c r="N110" s="164">
        <v>0</v>
      </c>
      <c r="O110" s="164">
        <f>ROUND(E110*N110,5)</f>
        <v>0</v>
      </c>
      <c r="P110" s="164">
        <v>0</v>
      </c>
      <c r="Q110" s="164">
        <f>ROUND(E110*P110,5)</f>
        <v>0</v>
      </c>
      <c r="R110" s="164"/>
      <c r="S110" s="164"/>
      <c r="T110" s="167">
        <v>0</v>
      </c>
      <c r="U110" s="164">
        <f>ROUND(E110*T110,2)</f>
        <v>0</v>
      </c>
      <c r="V110" s="168"/>
      <c r="W110" s="168"/>
      <c r="X110" s="168"/>
      <c r="Y110" s="168"/>
      <c r="Z110" s="168"/>
      <c r="AA110" s="168"/>
      <c r="AB110" s="168"/>
      <c r="AC110" s="168"/>
      <c r="AD110" s="168"/>
      <c r="AE110" s="168" t="s">
        <v>104</v>
      </c>
      <c r="AF110" s="168"/>
      <c r="AG110" s="168"/>
      <c r="AH110" s="168"/>
      <c r="AI110" s="168"/>
      <c r="AJ110" s="168"/>
      <c r="AK110" s="168"/>
      <c r="AL110" s="168"/>
      <c r="AM110" s="168"/>
      <c r="AN110" s="168"/>
      <c r="AO110" s="168"/>
      <c r="AP110" s="168"/>
      <c r="AQ110" s="168"/>
      <c r="AR110" s="168"/>
      <c r="AS110" s="168"/>
      <c r="AT110" s="168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168"/>
      <c r="BF110" s="168"/>
      <c r="BG110" s="168"/>
      <c r="BH110" s="168"/>
    </row>
    <row r="111" spans="1:60" ht="21" outlineLevel="1">
      <c r="A111" s="161"/>
      <c r="B111" s="162"/>
      <c r="C111" s="250" t="s">
        <v>245</v>
      </c>
      <c r="D111" s="251"/>
      <c r="E111" s="252"/>
      <c r="F111" s="253"/>
      <c r="G111" s="254"/>
      <c r="H111" s="166"/>
      <c r="I111" s="166"/>
      <c r="J111" s="166"/>
      <c r="K111" s="166"/>
      <c r="L111" s="166"/>
      <c r="M111" s="166"/>
      <c r="N111" s="164"/>
      <c r="O111" s="164"/>
      <c r="P111" s="164"/>
      <c r="Q111" s="164"/>
      <c r="R111" s="164"/>
      <c r="S111" s="164"/>
      <c r="T111" s="167"/>
      <c r="U111" s="164"/>
      <c r="V111" s="168"/>
      <c r="W111" s="168"/>
      <c r="X111" s="168"/>
      <c r="Y111" s="168"/>
      <c r="Z111" s="168"/>
      <c r="AA111" s="168"/>
      <c r="AB111" s="168"/>
      <c r="AC111" s="168"/>
      <c r="AD111" s="168"/>
      <c r="AE111" s="168" t="s">
        <v>155</v>
      </c>
      <c r="AF111" s="168"/>
      <c r="AG111" s="168"/>
      <c r="AH111" s="168"/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76" t="str">
        <f>C111</f>
        <v>klozet závěsný 53cm bílý, splachovací tlačítko kov, nádrž 9l, upevňovací prvky, předstěnová instalace, sedátko se zpomalovacím mechanismem pro závěsné klozety</v>
      </c>
      <c r="BB111" s="168"/>
      <c r="BC111" s="168"/>
      <c r="BD111" s="168"/>
      <c r="BE111" s="168"/>
      <c r="BF111" s="168"/>
      <c r="BG111" s="168"/>
      <c r="BH111" s="168"/>
    </row>
    <row r="112" spans="1:60" outlineLevel="1">
      <c r="A112" s="161">
        <v>106</v>
      </c>
      <c r="B112" s="162" t="s">
        <v>144</v>
      </c>
      <c r="C112" s="163" t="s">
        <v>246</v>
      </c>
      <c r="D112" s="164" t="s">
        <v>79</v>
      </c>
      <c r="E112" s="165">
        <v>14</v>
      </c>
      <c r="F112" s="193">
        <v>0</v>
      </c>
      <c r="G112" s="166">
        <f>E112*F112</f>
        <v>0</v>
      </c>
      <c r="H112" s="166">
        <v>0</v>
      </c>
      <c r="I112" s="166">
        <f>ROUND(E112*H112,2)</f>
        <v>0</v>
      </c>
      <c r="J112" s="166">
        <v>3980.8</v>
      </c>
      <c r="K112" s="166">
        <f>ROUND(E112*J112,2)</f>
        <v>55731.199999999997</v>
      </c>
      <c r="L112" s="166">
        <v>15</v>
      </c>
      <c r="M112" s="166">
        <f>G112*(1+L112/100)</f>
        <v>0</v>
      </c>
      <c r="N112" s="164">
        <v>0</v>
      </c>
      <c r="O112" s="164">
        <f>ROUND(E112*N112,5)</f>
        <v>0</v>
      </c>
      <c r="P112" s="164">
        <v>0</v>
      </c>
      <c r="Q112" s="164">
        <f>ROUND(E112*P112,5)</f>
        <v>0</v>
      </c>
      <c r="R112" s="164"/>
      <c r="S112" s="164"/>
      <c r="T112" s="167">
        <v>0</v>
      </c>
      <c r="U112" s="164">
        <f>ROUND(E112*T112,2)</f>
        <v>0</v>
      </c>
      <c r="V112" s="168"/>
      <c r="W112" s="168"/>
      <c r="X112" s="168"/>
      <c r="Y112" s="168"/>
      <c r="Z112" s="168"/>
      <c r="AA112" s="168"/>
      <c r="AB112" s="168"/>
      <c r="AC112" s="168"/>
      <c r="AD112" s="168"/>
      <c r="AE112" s="168" t="s">
        <v>104</v>
      </c>
      <c r="AF112" s="168"/>
      <c r="AG112" s="168"/>
      <c r="AH112" s="168"/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</row>
    <row r="113" spans="1:60" ht="21" outlineLevel="1">
      <c r="A113" s="161"/>
      <c r="B113" s="162"/>
      <c r="C113" s="250" t="s">
        <v>247</v>
      </c>
      <c r="D113" s="251"/>
      <c r="E113" s="252"/>
      <c r="F113" s="253"/>
      <c r="G113" s="254"/>
      <c r="H113" s="166"/>
      <c r="I113" s="166"/>
      <c r="J113" s="166"/>
      <c r="K113" s="166"/>
      <c r="L113" s="166"/>
      <c r="M113" s="166"/>
      <c r="N113" s="164"/>
      <c r="O113" s="164"/>
      <c r="P113" s="164"/>
      <c r="Q113" s="164"/>
      <c r="R113" s="164"/>
      <c r="S113" s="164"/>
      <c r="T113" s="167"/>
      <c r="U113" s="164"/>
      <c r="V113" s="168"/>
      <c r="W113" s="168"/>
      <c r="X113" s="168"/>
      <c r="Y113" s="168"/>
      <c r="Z113" s="168"/>
      <c r="AA113" s="168"/>
      <c r="AB113" s="168"/>
      <c r="AC113" s="168"/>
      <c r="AD113" s="168"/>
      <c r="AE113" s="168" t="s">
        <v>155</v>
      </c>
      <c r="AF113" s="168"/>
      <c r="AG113" s="168"/>
      <c r="AH113" s="168"/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76" t="str">
        <f>C113</f>
        <v>Dřez nerezový(dodávka stavba), baterie stojánková, propojovací hadice 3/8“, 2x RV DN15; zápachová uzávěrka dřezová,uzavíratelná vpust</v>
      </c>
      <c r="BB113" s="168"/>
      <c r="BC113" s="168"/>
      <c r="BD113" s="168"/>
      <c r="BE113" s="168"/>
      <c r="BF113" s="168"/>
      <c r="BG113" s="168"/>
      <c r="BH113" s="168"/>
    </row>
    <row r="114" spans="1:60" outlineLevel="1">
      <c r="A114" s="161">
        <v>107</v>
      </c>
      <c r="B114" s="162" t="s">
        <v>144</v>
      </c>
      <c r="C114" s="163" t="s">
        <v>248</v>
      </c>
      <c r="D114" s="164" t="s">
        <v>79</v>
      </c>
      <c r="E114" s="165">
        <v>1</v>
      </c>
      <c r="F114" s="193">
        <v>0</v>
      </c>
      <c r="G114" s="166">
        <f>E114*F114</f>
        <v>0</v>
      </c>
      <c r="H114" s="166">
        <v>0</v>
      </c>
      <c r="I114" s="166">
        <f>ROUND(E114*H114,2)</f>
        <v>0</v>
      </c>
      <c r="J114" s="166">
        <v>12532.48</v>
      </c>
      <c r="K114" s="166">
        <f>ROUND(E114*J114,2)</f>
        <v>12532.48</v>
      </c>
      <c r="L114" s="166">
        <v>15</v>
      </c>
      <c r="M114" s="166">
        <f>G114*(1+L114/100)</f>
        <v>0</v>
      </c>
      <c r="N114" s="164">
        <v>0</v>
      </c>
      <c r="O114" s="164">
        <f>ROUND(E114*N114,5)</f>
        <v>0</v>
      </c>
      <c r="P114" s="164">
        <v>0</v>
      </c>
      <c r="Q114" s="164">
        <f>ROUND(E114*P114,5)</f>
        <v>0</v>
      </c>
      <c r="R114" s="164"/>
      <c r="S114" s="164"/>
      <c r="T114" s="167">
        <v>0</v>
      </c>
      <c r="U114" s="164">
        <f>ROUND(E114*T114,2)</f>
        <v>0</v>
      </c>
      <c r="V114" s="168"/>
      <c r="W114" s="168"/>
      <c r="X114" s="168"/>
      <c r="Y114" s="168"/>
      <c r="Z114" s="168"/>
      <c r="AA114" s="168"/>
      <c r="AB114" s="168"/>
      <c r="AC114" s="168"/>
      <c r="AD114" s="168"/>
      <c r="AE114" s="168" t="s">
        <v>104</v>
      </c>
      <c r="AF114" s="168"/>
      <c r="AG114" s="168"/>
      <c r="AH114" s="168"/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</row>
    <row r="115" spans="1:60" ht="21" outlineLevel="1">
      <c r="A115" s="161"/>
      <c r="B115" s="162"/>
      <c r="C115" s="250" t="s">
        <v>249</v>
      </c>
      <c r="D115" s="251"/>
      <c r="E115" s="252"/>
      <c r="F115" s="253"/>
      <c r="G115" s="254"/>
      <c r="H115" s="166"/>
      <c r="I115" s="166"/>
      <c r="J115" s="166"/>
      <c r="K115" s="166"/>
      <c r="L115" s="166"/>
      <c r="M115" s="166"/>
      <c r="N115" s="164"/>
      <c r="O115" s="164"/>
      <c r="P115" s="164"/>
      <c r="Q115" s="164"/>
      <c r="R115" s="164"/>
      <c r="S115" s="164"/>
      <c r="T115" s="167"/>
      <c r="U115" s="164"/>
      <c r="V115" s="168"/>
      <c r="W115" s="168"/>
      <c r="X115" s="168"/>
      <c r="Y115" s="168"/>
      <c r="Z115" s="168"/>
      <c r="AA115" s="168"/>
      <c r="AB115" s="168"/>
      <c r="AC115" s="168"/>
      <c r="AD115" s="168"/>
      <c r="AE115" s="168" t="s">
        <v>155</v>
      </c>
      <c r="AF115" s="168"/>
      <c r="AG115" s="168"/>
      <c r="AH115" s="168"/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68"/>
      <c r="AS115" s="168"/>
      <c r="AT115" s="168"/>
      <c r="AU115" s="168"/>
      <c r="AV115" s="168"/>
      <c r="AW115" s="168"/>
      <c r="AX115" s="168"/>
      <c r="AY115" s="168"/>
      <c r="AZ115" s="168"/>
      <c r="BA115" s="176" t="str">
        <f>C115</f>
        <v>Závěsná keramická výlevka s plastovou mřížkou, upevňovací prvky,předstěnová instalace, mříž,nástěnná baterie Podomítková, délka ramínka 225 mm</v>
      </c>
      <c r="BB115" s="168"/>
      <c r="BC115" s="168"/>
      <c r="BD115" s="168"/>
      <c r="BE115" s="168"/>
      <c r="BF115" s="168"/>
      <c r="BG115" s="168"/>
      <c r="BH115" s="168"/>
    </row>
    <row r="116" spans="1:60" outlineLevel="1">
      <c r="A116" s="161">
        <v>108</v>
      </c>
      <c r="B116" s="162" t="s">
        <v>144</v>
      </c>
      <c r="C116" s="163" t="s">
        <v>250</v>
      </c>
      <c r="D116" s="164" t="s">
        <v>79</v>
      </c>
      <c r="E116" s="165">
        <v>6</v>
      </c>
      <c r="F116" s="193">
        <v>0</v>
      </c>
      <c r="G116" s="166">
        <f>E116*F116</f>
        <v>0</v>
      </c>
      <c r="H116" s="166">
        <v>0</v>
      </c>
      <c r="I116" s="166">
        <f>ROUND(E116*H116,2)</f>
        <v>0</v>
      </c>
      <c r="J116" s="166">
        <v>12452.49</v>
      </c>
      <c r="K116" s="166">
        <f>ROUND(E116*J116,2)</f>
        <v>74714.94</v>
      </c>
      <c r="L116" s="166">
        <v>15</v>
      </c>
      <c r="M116" s="166">
        <f>G116*(1+L116/100)</f>
        <v>0</v>
      </c>
      <c r="N116" s="164">
        <v>0</v>
      </c>
      <c r="O116" s="164">
        <f>ROUND(E116*N116,5)</f>
        <v>0</v>
      </c>
      <c r="P116" s="164">
        <v>0</v>
      </c>
      <c r="Q116" s="164">
        <f>ROUND(E116*P116,5)</f>
        <v>0</v>
      </c>
      <c r="R116" s="164"/>
      <c r="S116" s="164"/>
      <c r="T116" s="167">
        <v>0</v>
      </c>
      <c r="U116" s="164">
        <f>ROUND(E116*T116,2)</f>
        <v>0</v>
      </c>
      <c r="V116" s="168"/>
      <c r="W116" s="168"/>
      <c r="X116" s="168"/>
      <c r="Y116" s="168"/>
      <c r="Z116" s="168"/>
      <c r="AA116" s="168"/>
      <c r="AB116" s="168"/>
      <c r="AC116" s="168"/>
      <c r="AD116" s="168"/>
      <c r="AE116" s="168" t="s">
        <v>104</v>
      </c>
      <c r="AF116" s="168"/>
      <c r="AG116" s="168"/>
      <c r="AH116" s="168"/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</row>
    <row r="117" spans="1:60" ht="21" outlineLevel="1">
      <c r="A117" s="161"/>
      <c r="B117" s="162"/>
      <c r="C117" s="250" t="s">
        <v>251</v>
      </c>
      <c r="D117" s="251"/>
      <c r="E117" s="252"/>
      <c r="F117" s="253"/>
      <c r="G117" s="254"/>
      <c r="H117" s="166"/>
      <c r="I117" s="166"/>
      <c r="J117" s="166"/>
      <c r="K117" s="166"/>
      <c r="L117" s="166"/>
      <c r="M117" s="166"/>
      <c r="N117" s="164"/>
      <c r="O117" s="164"/>
      <c r="P117" s="164"/>
      <c r="Q117" s="164"/>
      <c r="R117" s="164"/>
      <c r="S117" s="164"/>
      <c r="T117" s="167"/>
      <c r="U117" s="164"/>
      <c r="V117" s="168"/>
      <c r="W117" s="168"/>
      <c r="X117" s="168"/>
      <c r="Y117" s="168"/>
      <c r="Z117" s="168"/>
      <c r="AA117" s="168"/>
      <c r="AB117" s="168"/>
      <c r="AC117" s="168"/>
      <c r="AD117" s="168"/>
      <c r="AE117" s="168" t="s">
        <v>155</v>
      </c>
      <c r="AF117" s="168"/>
      <c r="AG117" s="168"/>
      <c r="AH117" s="168"/>
      <c r="AI117" s="168"/>
      <c r="AJ117" s="168"/>
      <c r="AK117" s="168"/>
      <c r="AL117" s="168"/>
      <c r="AM117" s="168"/>
      <c r="AN117" s="168"/>
      <c r="AO117" s="168"/>
      <c r="AP117" s="168"/>
      <c r="AQ117" s="168"/>
      <c r="AR117" s="168"/>
      <c r="AS117" s="168"/>
      <c r="AT117" s="168"/>
      <c r="AU117" s="168"/>
      <c r="AV117" s="168"/>
      <c r="AW117" s="168"/>
      <c r="AX117" s="168"/>
      <c r="AY117" s="168"/>
      <c r="AZ117" s="168"/>
      <c r="BA117" s="176" t="str">
        <f>C117</f>
        <v>Pisoár radarovým řízením splachováním, předstěnová instalace, zápachová uzávěrka , automatické splachování, upevňovací prvky</v>
      </c>
      <c r="BB117" s="168"/>
      <c r="BC117" s="168"/>
      <c r="BD117" s="168"/>
      <c r="BE117" s="168"/>
      <c r="BF117" s="168"/>
      <c r="BG117" s="168"/>
      <c r="BH117" s="168"/>
    </row>
    <row r="118" spans="1:60" outlineLevel="1">
      <c r="A118" s="161">
        <v>109</v>
      </c>
      <c r="B118" s="162" t="s">
        <v>144</v>
      </c>
      <c r="C118" s="163" t="s">
        <v>252</v>
      </c>
      <c r="D118" s="164" t="s">
        <v>79</v>
      </c>
      <c r="E118" s="165">
        <v>2</v>
      </c>
      <c r="F118" s="193">
        <v>0</v>
      </c>
      <c r="G118" s="166">
        <f>E118*F118</f>
        <v>0</v>
      </c>
      <c r="H118" s="166">
        <v>0</v>
      </c>
      <c r="I118" s="166">
        <f>ROUND(E118*H118,2)</f>
        <v>0</v>
      </c>
      <c r="J118" s="166">
        <v>12850</v>
      </c>
      <c r="K118" s="166">
        <f>ROUND(E118*J118,2)</f>
        <v>25700</v>
      </c>
      <c r="L118" s="166">
        <v>15</v>
      </c>
      <c r="M118" s="166">
        <f>G118*(1+L118/100)</f>
        <v>0</v>
      </c>
      <c r="N118" s="164">
        <v>0</v>
      </c>
      <c r="O118" s="164">
        <f>ROUND(E118*N118,5)</f>
        <v>0</v>
      </c>
      <c r="P118" s="164">
        <v>0</v>
      </c>
      <c r="Q118" s="164">
        <f>ROUND(E118*P118,5)</f>
        <v>0</v>
      </c>
      <c r="R118" s="164"/>
      <c r="S118" s="164"/>
      <c r="T118" s="167">
        <v>0</v>
      </c>
      <c r="U118" s="164">
        <f>ROUND(E118*T118,2)</f>
        <v>0</v>
      </c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 t="s">
        <v>104</v>
      </c>
      <c r="AF118" s="168"/>
      <c r="AG118" s="168"/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</row>
    <row r="119" spans="1:60" outlineLevel="1">
      <c r="A119" s="161"/>
      <c r="B119" s="162"/>
      <c r="C119" s="250" t="s">
        <v>253</v>
      </c>
      <c r="D119" s="251"/>
      <c r="E119" s="252"/>
      <c r="F119" s="253"/>
      <c r="G119" s="254"/>
      <c r="H119" s="166"/>
      <c r="I119" s="166"/>
      <c r="J119" s="166"/>
      <c r="K119" s="166"/>
      <c r="L119" s="166"/>
      <c r="M119" s="166"/>
      <c r="N119" s="164"/>
      <c r="O119" s="164"/>
      <c r="P119" s="164"/>
      <c r="Q119" s="164"/>
      <c r="R119" s="164"/>
      <c r="S119" s="164"/>
      <c r="T119" s="167"/>
      <c r="U119" s="164"/>
      <c r="V119" s="168"/>
      <c r="W119" s="168"/>
      <c r="X119" s="168"/>
      <c r="Y119" s="168"/>
      <c r="Z119" s="168"/>
      <c r="AA119" s="168"/>
      <c r="AB119" s="168"/>
      <c r="AC119" s="168"/>
      <c r="AD119" s="168"/>
      <c r="AE119" s="168" t="s">
        <v>155</v>
      </c>
      <c r="AF119" s="168"/>
      <c r="AG119" s="168"/>
      <c r="AH119" s="168"/>
      <c r="AI119" s="168"/>
      <c r="AJ119" s="168"/>
      <c r="AK119" s="168"/>
      <c r="AL119" s="168"/>
      <c r="AM119" s="168"/>
      <c r="AN119" s="168"/>
      <c r="AO119" s="168"/>
      <c r="AP119" s="168"/>
      <c r="AQ119" s="168"/>
      <c r="AR119" s="168"/>
      <c r="AS119" s="168"/>
      <c r="AT119" s="168"/>
      <c r="AU119" s="168"/>
      <c r="AV119" s="168"/>
      <c r="AW119" s="168"/>
      <c r="AX119" s="168"/>
      <c r="AY119" s="168"/>
      <c r="AZ119" s="168"/>
      <c r="BA119" s="176" t="str">
        <f>C119</f>
        <v>Vana smalt klasická, zápachová uzávěrka, uzavíratelná vpust,  vanová baterie,sprchová hlavice(vč. Držáku)</v>
      </c>
      <c r="BB119" s="168"/>
      <c r="BC119" s="168"/>
      <c r="BD119" s="168"/>
      <c r="BE119" s="168"/>
      <c r="BF119" s="168"/>
      <c r="BG119" s="168"/>
      <c r="BH119" s="168"/>
    </row>
    <row r="120" spans="1:60" outlineLevel="1">
      <c r="A120" s="161">
        <v>110</v>
      </c>
      <c r="B120" s="162" t="s">
        <v>144</v>
      </c>
      <c r="C120" s="163" t="s">
        <v>254</v>
      </c>
      <c r="D120" s="164" t="s">
        <v>255</v>
      </c>
      <c r="E120" s="165">
        <v>2</v>
      </c>
      <c r="F120" s="193">
        <v>0</v>
      </c>
      <c r="G120" s="166">
        <f>E120*F120</f>
        <v>0</v>
      </c>
      <c r="H120" s="166">
        <v>0</v>
      </c>
      <c r="I120" s="166">
        <f t="shared" ref="I120:I133" si="28">ROUND(E120*H120,2)</f>
        <v>0</v>
      </c>
      <c r="J120" s="166">
        <v>300.10000000000002</v>
      </c>
      <c r="K120" s="166">
        <f t="shared" ref="K120:K133" si="29">ROUND(E120*J120,2)</f>
        <v>600.20000000000005</v>
      </c>
      <c r="L120" s="166">
        <v>15</v>
      </c>
      <c r="M120" s="166">
        <f t="shared" ref="M120:M133" si="30">G120*(1+L120/100)</f>
        <v>0</v>
      </c>
      <c r="N120" s="164">
        <v>0</v>
      </c>
      <c r="O120" s="164">
        <f t="shared" ref="O120:O133" si="31">ROUND(E120*N120,5)</f>
        <v>0</v>
      </c>
      <c r="P120" s="164">
        <v>0</v>
      </c>
      <c r="Q120" s="164">
        <f t="shared" ref="Q120:Q133" si="32">ROUND(E120*P120,5)</f>
        <v>0</v>
      </c>
      <c r="R120" s="164"/>
      <c r="S120" s="164"/>
      <c r="T120" s="167">
        <v>0</v>
      </c>
      <c r="U120" s="164">
        <f t="shared" ref="U120:U133" si="33">ROUND(E120*T120,2)</f>
        <v>0</v>
      </c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 t="s">
        <v>104</v>
      </c>
      <c r="AF120" s="168"/>
      <c r="AG120" s="168"/>
      <c r="AH120" s="168"/>
      <c r="AI120" s="168"/>
      <c r="AJ120" s="168"/>
      <c r="AK120" s="168"/>
      <c r="AL120" s="168"/>
      <c r="AM120" s="168"/>
      <c r="AN120" s="168"/>
      <c r="AO120" s="168"/>
      <c r="AP120" s="168"/>
      <c r="AQ120" s="168"/>
      <c r="AR120" s="168"/>
      <c r="AS120" s="168"/>
      <c r="AT120" s="168"/>
      <c r="AU120" s="168"/>
      <c r="AV120" s="168"/>
      <c r="AW120" s="168"/>
      <c r="AX120" s="168"/>
      <c r="AY120" s="168"/>
      <c r="AZ120" s="168"/>
      <c r="BA120" s="168"/>
      <c r="BB120" s="168"/>
      <c r="BC120" s="168"/>
      <c r="BD120" s="168"/>
      <c r="BE120" s="168"/>
      <c r="BF120" s="168"/>
      <c r="BG120" s="168"/>
      <c r="BH120" s="168"/>
    </row>
    <row r="121" spans="1:60" outlineLevel="1">
      <c r="A121" s="161">
        <v>111</v>
      </c>
      <c r="B121" s="162" t="s">
        <v>144</v>
      </c>
      <c r="C121" s="163" t="s">
        <v>256</v>
      </c>
      <c r="D121" s="164" t="s">
        <v>73</v>
      </c>
      <c r="E121" s="165">
        <v>48</v>
      </c>
      <c r="F121" s="193">
        <v>0</v>
      </c>
      <c r="G121" s="166">
        <f>E121*F121</f>
        <v>0</v>
      </c>
      <c r="H121" s="166">
        <v>0</v>
      </c>
      <c r="I121" s="166">
        <f t="shared" si="28"/>
        <v>0</v>
      </c>
      <c r="J121" s="166">
        <v>750.2</v>
      </c>
      <c r="K121" s="166">
        <f t="shared" si="29"/>
        <v>36009.599999999999</v>
      </c>
      <c r="L121" s="166">
        <v>15</v>
      </c>
      <c r="M121" s="166">
        <f t="shared" si="30"/>
        <v>0</v>
      </c>
      <c r="N121" s="164">
        <v>0</v>
      </c>
      <c r="O121" s="164">
        <f t="shared" si="31"/>
        <v>0</v>
      </c>
      <c r="P121" s="164">
        <v>0</v>
      </c>
      <c r="Q121" s="164">
        <f t="shared" si="32"/>
        <v>0</v>
      </c>
      <c r="R121" s="164"/>
      <c r="S121" s="164"/>
      <c r="T121" s="167">
        <v>0</v>
      </c>
      <c r="U121" s="164">
        <f t="shared" si="33"/>
        <v>0</v>
      </c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 t="s">
        <v>104</v>
      </c>
      <c r="AF121" s="168"/>
      <c r="AG121" s="168"/>
      <c r="AH121" s="168"/>
      <c r="AI121" s="168"/>
      <c r="AJ121" s="168"/>
      <c r="AK121" s="168"/>
      <c r="AL121" s="168"/>
      <c r="AM121" s="168"/>
      <c r="AN121" s="168"/>
      <c r="AO121" s="168"/>
      <c r="AP121" s="168"/>
      <c r="AQ121" s="168"/>
      <c r="AR121" s="168"/>
      <c r="AS121" s="168"/>
      <c r="AT121" s="168"/>
      <c r="AU121" s="168"/>
      <c r="AV121" s="168"/>
      <c r="AW121" s="168"/>
      <c r="AX121" s="168"/>
      <c r="AY121" s="168"/>
      <c r="AZ121" s="168"/>
      <c r="BA121" s="168"/>
      <c r="BB121" s="168"/>
      <c r="BC121" s="168"/>
      <c r="BD121" s="168"/>
      <c r="BE121" s="168"/>
      <c r="BF121" s="168"/>
      <c r="BG121" s="168"/>
      <c r="BH121" s="168"/>
    </row>
    <row r="122" spans="1:60" outlineLevel="1">
      <c r="A122" s="161">
        <v>112</v>
      </c>
      <c r="B122" s="162" t="s">
        <v>257</v>
      </c>
      <c r="C122" s="163" t="s">
        <v>258</v>
      </c>
      <c r="D122" s="164" t="s">
        <v>79</v>
      </c>
      <c r="E122" s="165">
        <v>63</v>
      </c>
      <c r="F122" s="193">
        <v>0</v>
      </c>
      <c r="G122" s="166">
        <f>E122*F122</f>
        <v>0</v>
      </c>
      <c r="H122" s="166">
        <v>0</v>
      </c>
      <c r="I122" s="166">
        <f t="shared" si="28"/>
        <v>0</v>
      </c>
      <c r="J122" s="166">
        <v>121.5</v>
      </c>
      <c r="K122" s="166">
        <f t="shared" si="29"/>
        <v>7654.5</v>
      </c>
      <c r="L122" s="166">
        <v>15</v>
      </c>
      <c r="M122" s="166">
        <f t="shared" si="30"/>
        <v>0</v>
      </c>
      <c r="N122" s="164">
        <v>0</v>
      </c>
      <c r="O122" s="164">
        <f t="shared" si="31"/>
        <v>0</v>
      </c>
      <c r="P122" s="164">
        <v>3.4200000000000001E-2</v>
      </c>
      <c r="Q122" s="164">
        <f t="shared" si="32"/>
        <v>2.1545999999999998</v>
      </c>
      <c r="R122" s="164"/>
      <c r="S122" s="164"/>
      <c r="T122" s="167">
        <v>0.46500000000000002</v>
      </c>
      <c r="U122" s="164">
        <f t="shared" si="33"/>
        <v>29.3</v>
      </c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 t="s">
        <v>104</v>
      </c>
      <c r="AF122" s="168"/>
      <c r="AG122" s="168"/>
      <c r="AH122" s="168"/>
      <c r="AI122" s="168"/>
      <c r="AJ122" s="168"/>
      <c r="AK122" s="168"/>
      <c r="AL122" s="168"/>
      <c r="AM122" s="168"/>
      <c r="AN122" s="168"/>
      <c r="AO122" s="168"/>
      <c r="AP122" s="168"/>
      <c r="AQ122" s="168"/>
      <c r="AR122" s="168"/>
      <c r="AS122" s="168"/>
      <c r="AT122" s="168"/>
      <c r="AU122" s="168"/>
      <c r="AV122" s="168"/>
      <c r="AW122" s="168"/>
      <c r="AX122" s="168"/>
      <c r="AY122" s="168"/>
      <c r="AZ122" s="168"/>
      <c r="BA122" s="168"/>
      <c r="BB122" s="168"/>
      <c r="BC122" s="168"/>
      <c r="BD122" s="168"/>
      <c r="BE122" s="168"/>
      <c r="BF122" s="168"/>
      <c r="BG122" s="168"/>
      <c r="BH122" s="168"/>
    </row>
    <row r="123" spans="1:60" outlineLevel="1">
      <c r="A123" s="161">
        <v>113</v>
      </c>
      <c r="B123" s="162" t="s">
        <v>259</v>
      </c>
      <c r="C123" s="163" t="s">
        <v>260</v>
      </c>
      <c r="D123" s="164" t="s">
        <v>79</v>
      </c>
      <c r="E123" s="165">
        <v>61</v>
      </c>
      <c r="F123" s="193">
        <v>0</v>
      </c>
      <c r="G123" s="166">
        <f t="shared" ref="G123:G133" si="34">E123*F123</f>
        <v>0</v>
      </c>
      <c r="H123" s="166">
        <v>0</v>
      </c>
      <c r="I123" s="166">
        <f t="shared" si="28"/>
        <v>0</v>
      </c>
      <c r="J123" s="166">
        <v>99.8</v>
      </c>
      <c r="K123" s="166">
        <f t="shared" si="29"/>
        <v>6087.8</v>
      </c>
      <c r="L123" s="166">
        <v>15</v>
      </c>
      <c r="M123" s="166">
        <f t="shared" si="30"/>
        <v>0</v>
      </c>
      <c r="N123" s="164">
        <v>0</v>
      </c>
      <c r="O123" s="164">
        <f t="shared" si="31"/>
        <v>0</v>
      </c>
      <c r="P123" s="164">
        <v>1.9460000000000002E-2</v>
      </c>
      <c r="Q123" s="164">
        <f t="shared" si="32"/>
        <v>1.18706</v>
      </c>
      <c r="R123" s="164"/>
      <c r="S123" s="164"/>
      <c r="T123" s="167">
        <v>0.38200000000000001</v>
      </c>
      <c r="U123" s="164">
        <f t="shared" si="33"/>
        <v>23.3</v>
      </c>
      <c r="V123" s="168"/>
      <c r="W123" s="168"/>
      <c r="X123" s="168"/>
      <c r="Y123" s="168"/>
      <c r="Z123" s="168"/>
      <c r="AA123" s="168"/>
      <c r="AB123" s="168"/>
      <c r="AC123" s="168"/>
      <c r="AD123" s="168"/>
      <c r="AE123" s="168" t="s">
        <v>104</v>
      </c>
      <c r="AF123" s="168"/>
      <c r="AG123" s="168"/>
      <c r="AH123" s="168"/>
      <c r="AI123" s="168"/>
      <c r="AJ123" s="168"/>
      <c r="AK123" s="168"/>
      <c r="AL123" s="168"/>
      <c r="AM123" s="168"/>
      <c r="AN123" s="168"/>
      <c r="AO123" s="168"/>
      <c r="AP123" s="168"/>
      <c r="AQ123" s="168"/>
      <c r="AR123" s="168"/>
      <c r="AS123" s="168"/>
      <c r="AT123" s="168"/>
      <c r="AU123" s="168"/>
      <c r="AV123" s="168"/>
      <c r="AW123" s="168"/>
      <c r="AX123" s="168"/>
      <c r="AY123" s="168"/>
      <c r="AZ123" s="168"/>
      <c r="BA123" s="168"/>
      <c r="BB123" s="168"/>
      <c r="BC123" s="168"/>
      <c r="BD123" s="168"/>
      <c r="BE123" s="168"/>
      <c r="BF123" s="168"/>
      <c r="BG123" s="168"/>
      <c r="BH123" s="168"/>
    </row>
    <row r="124" spans="1:60" outlineLevel="1">
      <c r="A124" s="161">
        <v>114</v>
      </c>
      <c r="B124" s="162" t="s">
        <v>261</v>
      </c>
      <c r="C124" s="163" t="s">
        <v>262</v>
      </c>
      <c r="D124" s="164" t="s">
        <v>79</v>
      </c>
      <c r="E124" s="165">
        <v>49</v>
      </c>
      <c r="F124" s="193">
        <v>0</v>
      </c>
      <c r="G124" s="166">
        <f t="shared" si="34"/>
        <v>0</v>
      </c>
      <c r="H124" s="166">
        <v>0</v>
      </c>
      <c r="I124" s="166">
        <f t="shared" si="28"/>
        <v>0</v>
      </c>
      <c r="J124" s="166">
        <v>113</v>
      </c>
      <c r="K124" s="166">
        <f t="shared" si="29"/>
        <v>5537</v>
      </c>
      <c r="L124" s="166">
        <v>15</v>
      </c>
      <c r="M124" s="166">
        <f t="shared" si="30"/>
        <v>0</v>
      </c>
      <c r="N124" s="164">
        <v>0</v>
      </c>
      <c r="O124" s="164">
        <f t="shared" si="31"/>
        <v>0</v>
      </c>
      <c r="P124" s="164">
        <v>3.2899999999999999E-2</v>
      </c>
      <c r="Q124" s="164">
        <f t="shared" si="32"/>
        <v>1.6121000000000001</v>
      </c>
      <c r="R124" s="164"/>
      <c r="S124" s="164"/>
      <c r="T124" s="167">
        <v>0.432</v>
      </c>
      <c r="U124" s="164">
        <f t="shared" si="33"/>
        <v>21.17</v>
      </c>
      <c r="V124" s="168"/>
      <c r="W124" s="168"/>
      <c r="X124" s="168"/>
      <c r="Y124" s="168"/>
      <c r="Z124" s="168"/>
      <c r="AA124" s="168"/>
      <c r="AB124" s="168"/>
      <c r="AC124" s="168"/>
      <c r="AD124" s="168"/>
      <c r="AE124" s="168" t="s">
        <v>104</v>
      </c>
      <c r="AF124" s="168"/>
      <c r="AG124" s="168"/>
      <c r="AH124" s="168"/>
      <c r="AI124" s="168"/>
      <c r="AJ124" s="168"/>
      <c r="AK124" s="168"/>
      <c r="AL124" s="168"/>
      <c r="AM124" s="168"/>
      <c r="AN124" s="168"/>
      <c r="AO124" s="168"/>
      <c r="AP124" s="168"/>
      <c r="AQ124" s="168"/>
      <c r="AR124" s="168"/>
      <c r="AS124" s="168"/>
      <c r="AT124" s="168"/>
      <c r="AU124" s="168"/>
      <c r="AV124" s="168"/>
      <c r="AW124" s="168"/>
      <c r="AX124" s="168"/>
      <c r="AY124" s="168"/>
      <c r="AZ124" s="168"/>
      <c r="BA124" s="168"/>
      <c r="BB124" s="168"/>
      <c r="BC124" s="168"/>
      <c r="BD124" s="168"/>
      <c r="BE124" s="168"/>
      <c r="BF124" s="168"/>
      <c r="BG124" s="168"/>
      <c r="BH124" s="168"/>
    </row>
    <row r="125" spans="1:60" outlineLevel="1">
      <c r="A125" s="161">
        <v>115</v>
      </c>
      <c r="B125" s="162" t="s">
        <v>263</v>
      </c>
      <c r="C125" s="163" t="s">
        <v>264</v>
      </c>
      <c r="D125" s="164" t="s">
        <v>79</v>
      </c>
      <c r="E125" s="165">
        <v>13</v>
      </c>
      <c r="F125" s="193">
        <v>0</v>
      </c>
      <c r="G125" s="166">
        <f t="shared" si="34"/>
        <v>0</v>
      </c>
      <c r="H125" s="166">
        <v>0</v>
      </c>
      <c r="I125" s="166">
        <f t="shared" si="28"/>
        <v>0</v>
      </c>
      <c r="J125" s="166">
        <v>121.5</v>
      </c>
      <c r="K125" s="166">
        <f t="shared" si="29"/>
        <v>1579.5</v>
      </c>
      <c r="L125" s="166">
        <v>15</v>
      </c>
      <c r="M125" s="166">
        <f t="shared" si="30"/>
        <v>0</v>
      </c>
      <c r="N125" s="164">
        <v>0</v>
      </c>
      <c r="O125" s="164">
        <f t="shared" si="31"/>
        <v>0</v>
      </c>
      <c r="P125" s="164">
        <v>9.1999999999999998E-3</v>
      </c>
      <c r="Q125" s="164">
        <f t="shared" si="32"/>
        <v>0.1196</v>
      </c>
      <c r="R125" s="164"/>
      <c r="S125" s="164"/>
      <c r="T125" s="167">
        <v>0.46500000000000002</v>
      </c>
      <c r="U125" s="164">
        <f t="shared" si="33"/>
        <v>6.05</v>
      </c>
      <c r="V125" s="168"/>
      <c r="W125" s="168"/>
      <c r="X125" s="168"/>
      <c r="Y125" s="168"/>
      <c r="Z125" s="168"/>
      <c r="AA125" s="168"/>
      <c r="AB125" s="168"/>
      <c r="AC125" s="168"/>
      <c r="AD125" s="168"/>
      <c r="AE125" s="168" t="s">
        <v>104</v>
      </c>
      <c r="AF125" s="168"/>
      <c r="AG125" s="168"/>
      <c r="AH125" s="168"/>
      <c r="AI125" s="168"/>
      <c r="AJ125" s="168"/>
      <c r="AK125" s="168"/>
      <c r="AL125" s="168"/>
      <c r="AM125" s="168"/>
      <c r="AN125" s="168"/>
      <c r="AO125" s="168"/>
      <c r="AP125" s="168"/>
      <c r="AQ125" s="168"/>
      <c r="AR125" s="168"/>
      <c r="AS125" s="168"/>
      <c r="AT125" s="168"/>
      <c r="AU125" s="168"/>
      <c r="AV125" s="168"/>
      <c r="AW125" s="168"/>
      <c r="AX125" s="168"/>
      <c r="AY125" s="168"/>
      <c r="AZ125" s="168"/>
      <c r="BA125" s="168"/>
      <c r="BB125" s="168"/>
      <c r="BC125" s="168"/>
      <c r="BD125" s="168"/>
      <c r="BE125" s="168"/>
      <c r="BF125" s="168"/>
      <c r="BG125" s="168"/>
      <c r="BH125" s="168"/>
    </row>
    <row r="126" spans="1:60" outlineLevel="1">
      <c r="A126" s="161">
        <v>116</v>
      </c>
      <c r="B126" s="162" t="s">
        <v>265</v>
      </c>
      <c r="C126" s="163" t="s">
        <v>266</v>
      </c>
      <c r="D126" s="164" t="s">
        <v>79</v>
      </c>
      <c r="E126" s="165">
        <v>1</v>
      </c>
      <c r="F126" s="193">
        <v>0</v>
      </c>
      <c r="G126" s="166">
        <f t="shared" si="34"/>
        <v>0</v>
      </c>
      <c r="H126" s="166">
        <v>0</v>
      </c>
      <c r="I126" s="166">
        <f t="shared" si="28"/>
        <v>0</v>
      </c>
      <c r="J126" s="166">
        <v>151</v>
      </c>
      <c r="K126" s="166">
        <f t="shared" si="29"/>
        <v>151</v>
      </c>
      <c r="L126" s="166">
        <v>15</v>
      </c>
      <c r="M126" s="166">
        <f t="shared" si="30"/>
        <v>0</v>
      </c>
      <c r="N126" s="164">
        <v>0</v>
      </c>
      <c r="O126" s="164">
        <f t="shared" si="31"/>
        <v>0</v>
      </c>
      <c r="P126" s="164">
        <v>1.8800000000000001E-2</v>
      </c>
      <c r="Q126" s="164">
        <f t="shared" si="32"/>
        <v>1.8800000000000001E-2</v>
      </c>
      <c r="R126" s="164"/>
      <c r="S126" s="164"/>
      <c r="T126" s="167">
        <v>0.57899999999999996</v>
      </c>
      <c r="U126" s="164">
        <f t="shared" si="33"/>
        <v>0.57999999999999996</v>
      </c>
      <c r="V126" s="168"/>
      <c r="W126" s="168"/>
      <c r="X126" s="168"/>
      <c r="Y126" s="168"/>
      <c r="Z126" s="168"/>
      <c r="AA126" s="168"/>
      <c r="AB126" s="168"/>
      <c r="AC126" s="168"/>
      <c r="AD126" s="168"/>
      <c r="AE126" s="168" t="s">
        <v>104</v>
      </c>
      <c r="AF126" s="168"/>
      <c r="AG126" s="168"/>
      <c r="AH126" s="168"/>
      <c r="AI126" s="168"/>
      <c r="AJ126" s="168"/>
      <c r="AK126" s="168"/>
      <c r="AL126" s="168"/>
      <c r="AM126" s="168"/>
      <c r="AN126" s="168"/>
      <c r="AO126" s="168"/>
      <c r="AP126" s="168"/>
      <c r="AQ126" s="16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168"/>
      <c r="BF126" s="168"/>
      <c r="BG126" s="168"/>
      <c r="BH126" s="168"/>
    </row>
    <row r="127" spans="1:60" outlineLevel="1">
      <c r="A127" s="161">
        <v>117</v>
      </c>
      <c r="B127" s="162" t="s">
        <v>267</v>
      </c>
      <c r="C127" s="163" t="s">
        <v>268</v>
      </c>
      <c r="D127" s="164" t="s">
        <v>79</v>
      </c>
      <c r="E127" s="165">
        <v>1</v>
      </c>
      <c r="F127" s="193">
        <v>0</v>
      </c>
      <c r="G127" s="166">
        <f t="shared" si="34"/>
        <v>0</v>
      </c>
      <c r="H127" s="166">
        <v>0</v>
      </c>
      <c r="I127" s="166">
        <f t="shared" si="28"/>
        <v>0</v>
      </c>
      <c r="J127" s="166">
        <v>181</v>
      </c>
      <c r="K127" s="166">
        <f t="shared" si="29"/>
        <v>181</v>
      </c>
      <c r="L127" s="166">
        <v>15</v>
      </c>
      <c r="M127" s="166">
        <f t="shared" si="30"/>
        <v>0</v>
      </c>
      <c r="N127" s="164">
        <v>0</v>
      </c>
      <c r="O127" s="164">
        <f t="shared" si="31"/>
        <v>0</v>
      </c>
      <c r="P127" s="164">
        <v>8.7999999999999995E-2</v>
      </c>
      <c r="Q127" s="164">
        <f t="shared" si="32"/>
        <v>8.7999999999999995E-2</v>
      </c>
      <c r="R127" s="164"/>
      <c r="S127" s="164"/>
      <c r="T127" s="167">
        <v>0.69299999999999995</v>
      </c>
      <c r="U127" s="164">
        <f t="shared" si="33"/>
        <v>0.69</v>
      </c>
      <c r="V127" s="168"/>
      <c r="W127" s="168"/>
      <c r="X127" s="168"/>
      <c r="Y127" s="168"/>
      <c r="Z127" s="168"/>
      <c r="AA127" s="168"/>
      <c r="AB127" s="168"/>
      <c r="AC127" s="168"/>
      <c r="AD127" s="168"/>
      <c r="AE127" s="168" t="s">
        <v>104</v>
      </c>
      <c r="AF127" s="168"/>
      <c r="AG127" s="168"/>
      <c r="AH127" s="168"/>
      <c r="AI127" s="168"/>
      <c r="AJ127" s="168"/>
      <c r="AK127" s="168"/>
      <c r="AL127" s="168"/>
      <c r="AM127" s="168"/>
      <c r="AN127" s="168"/>
      <c r="AO127" s="168"/>
      <c r="AP127" s="168"/>
      <c r="AQ127" s="168"/>
      <c r="AR127" s="168"/>
      <c r="AS127" s="168"/>
      <c r="AT127" s="168"/>
      <c r="AU127" s="168"/>
      <c r="AV127" s="168"/>
      <c r="AW127" s="168"/>
      <c r="AX127" s="168"/>
      <c r="AY127" s="168"/>
      <c r="AZ127" s="168"/>
      <c r="BA127" s="168"/>
      <c r="BB127" s="168"/>
      <c r="BC127" s="168"/>
      <c r="BD127" s="168"/>
      <c r="BE127" s="168"/>
      <c r="BF127" s="168"/>
      <c r="BG127" s="168"/>
      <c r="BH127" s="168"/>
    </row>
    <row r="128" spans="1:60" outlineLevel="1">
      <c r="A128" s="161">
        <v>118</v>
      </c>
      <c r="B128" s="162" t="s">
        <v>269</v>
      </c>
      <c r="C128" s="163" t="s">
        <v>270</v>
      </c>
      <c r="D128" s="164" t="s">
        <v>79</v>
      </c>
      <c r="E128" s="165">
        <v>79</v>
      </c>
      <c r="F128" s="193">
        <v>0</v>
      </c>
      <c r="G128" s="166">
        <f t="shared" si="34"/>
        <v>0</v>
      </c>
      <c r="H128" s="166">
        <v>0</v>
      </c>
      <c r="I128" s="166">
        <f t="shared" si="28"/>
        <v>0</v>
      </c>
      <c r="J128" s="166">
        <v>56.7</v>
      </c>
      <c r="K128" s="166">
        <f t="shared" si="29"/>
        <v>4479.3</v>
      </c>
      <c r="L128" s="166">
        <v>15</v>
      </c>
      <c r="M128" s="166">
        <f t="shared" si="30"/>
        <v>0</v>
      </c>
      <c r="N128" s="164">
        <v>0</v>
      </c>
      <c r="O128" s="164">
        <f t="shared" si="31"/>
        <v>0</v>
      </c>
      <c r="P128" s="164">
        <v>1.56E-3</v>
      </c>
      <c r="Q128" s="164">
        <f t="shared" si="32"/>
        <v>0.12324</v>
      </c>
      <c r="R128" s="164"/>
      <c r="S128" s="164"/>
      <c r="T128" s="167">
        <v>0.217</v>
      </c>
      <c r="U128" s="164">
        <f t="shared" si="33"/>
        <v>17.14</v>
      </c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 t="s">
        <v>104</v>
      </c>
      <c r="AF128" s="168"/>
      <c r="AG128" s="168"/>
      <c r="AH128" s="168"/>
      <c r="AI128" s="168"/>
      <c r="AJ128" s="168"/>
      <c r="AK128" s="168"/>
      <c r="AL128" s="168"/>
      <c r="AM128" s="168"/>
      <c r="AN128" s="168"/>
      <c r="AO128" s="168"/>
      <c r="AP128" s="168"/>
      <c r="AQ128" s="168"/>
      <c r="AR128" s="168"/>
      <c r="AS128" s="168"/>
      <c r="AT128" s="168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168"/>
      <c r="BF128" s="168"/>
      <c r="BG128" s="168"/>
      <c r="BH128" s="168"/>
    </row>
    <row r="129" spans="1:60" outlineLevel="1">
      <c r="A129" s="161">
        <v>119</v>
      </c>
      <c r="B129" s="162" t="s">
        <v>271</v>
      </c>
      <c r="C129" s="163" t="s">
        <v>272</v>
      </c>
      <c r="D129" s="164" t="s">
        <v>71</v>
      </c>
      <c r="E129" s="165">
        <v>50</v>
      </c>
      <c r="F129" s="193">
        <v>0</v>
      </c>
      <c r="G129" s="166">
        <f t="shared" si="34"/>
        <v>0</v>
      </c>
      <c r="H129" s="166">
        <v>0</v>
      </c>
      <c r="I129" s="166">
        <f t="shared" si="28"/>
        <v>0</v>
      </c>
      <c r="J129" s="166">
        <v>5.5</v>
      </c>
      <c r="K129" s="166">
        <f t="shared" si="29"/>
        <v>275</v>
      </c>
      <c r="L129" s="166">
        <v>15</v>
      </c>
      <c r="M129" s="166">
        <f t="shared" si="30"/>
        <v>0</v>
      </c>
      <c r="N129" s="164">
        <v>0</v>
      </c>
      <c r="O129" s="164">
        <f t="shared" si="31"/>
        <v>0</v>
      </c>
      <c r="P129" s="164">
        <v>5.1999999999999995E-4</v>
      </c>
      <c r="Q129" s="164">
        <f t="shared" si="32"/>
        <v>2.5999999999999999E-2</v>
      </c>
      <c r="R129" s="164"/>
      <c r="S129" s="164"/>
      <c r="T129" s="167">
        <v>2.1000000000000001E-2</v>
      </c>
      <c r="U129" s="164">
        <f t="shared" si="33"/>
        <v>1.05</v>
      </c>
      <c r="V129" s="168"/>
      <c r="W129" s="168"/>
      <c r="X129" s="168"/>
      <c r="Y129" s="168"/>
      <c r="Z129" s="168"/>
      <c r="AA129" s="168"/>
      <c r="AB129" s="168"/>
      <c r="AC129" s="168"/>
      <c r="AD129" s="168"/>
      <c r="AE129" s="168" t="s">
        <v>104</v>
      </c>
      <c r="AF129" s="168"/>
      <c r="AG129" s="168"/>
      <c r="AH129" s="168"/>
      <c r="AI129" s="168"/>
      <c r="AJ129" s="168"/>
      <c r="AK129" s="168"/>
      <c r="AL129" s="168"/>
      <c r="AM129" s="168"/>
      <c r="AN129" s="168"/>
      <c r="AO129" s="168"/>
      <c r="AP129" s="168"/>
      <c r="AQ129" s="168"/>
      <c r="AR129" s="168"/>
      <c r="AS129" s="168"/>
      <c r="AT129" s="168"/>
      <c r="AU129" s="168"/>
      <c r="AV129" s="168"/>
      <c r="AW129" s="168"/>
      <c r="AX129" s="168"/>
      <c r="AY129" s="168"/>
      <c r="AZ129" s="168"/>
      <c r="BA129" s="168"/>
      <c r="BB129" s="168"/>
      <c r="BC129" s="168"/>
      <c r="BD129" s="168"/>
      <c r="BE129" s="168"/>
      <c r="BF129" s="168"/>
      <c r="BG129" s="168"/>
      <c r="BH129" s="168"/>
    </row>
    <row r="130" spans="1:60" outlineLevel="1">
      <c r="A130" s="161">
        <v>120</v>
      </c>
      <c r="B130" s="162" t="s">
        <v>273</v>
      </c>
      <c r="C130" s="163" t="s">
        <v>274</v>
      </c>
      <c r="D130" s="164" t="s">
        <v>71</v>
      </c>
      <c r="E130" s="165">
        <v>50</v>
      </c>
      <c r="F130" s="193">
        <v>0</v>
      </c>
      <c r="G130" s="166">
        <f t="shared" si="34"/>
        <v>0</v>
      </c>
      <c r="H130" s="166">
        <v>0</v>
      </c>
      <c r="I130" s="166">
        <f t="shared" si="28"/>
        <v>0</v>
      </c>
      <c r="J130" s="166">
        <v>142</v>
      </c>
      <c r="K130" s="166">
        <f t="shared" si="29"/>
        <v>7100</v>
      </c>
      <c r="L130" s="166">
        <v>15</v>
      </c>
      <c r="M130" s="166">
        <f t="shared" si="30"/>
        <v>0</v>
      </c>
      <c r="N130" s="164">
        <v>0</v>
      </c>
      <c r="O130" s="164">
        <f t="shared" si="31"/>
        <v>0</v>
      </c>
      <c r="P130" s="164">
        <v>7.62E-3</v>
      </c>
      <c r="Q130" s="164">
        <f t="shared" si="32"/>
        <v>0.38100000000000001</v>
      </c>
      <c r="R130" s="164"/>
      <c r="S130" s="164"/>
      <c r="T130" s="167">
        <v>0.54300000000000004</v>
      </c>
      <c r="U130" s="164">
        <f t="shared" si="33"/>
        <v>27.15</v>
      </c>
      <c r="V130" s="168"/>
      <c r="W130" s="168"/>
      <c r="X130" s="168"/>
      <c r="Y130" s="168"/>
      <c r="Z130" s="168"/>
      <c r="AA130" s="168"/>
      <c r="AB130" s="168"/>
      <c r="AC130" s="168"/>
      <c r="AD130" s="168"/>
      <c r="AE130" s="168" t="s">
        <v>104</v>
      </c>
      <c r="AF130" s="168"/>
      <c r="AG130" s="168"/>
      <c r="AH130" s="168"/>
      <c r="AI130" s="168"/>
      <c r="AJ130" s="168"/>
      <c r="AK130" s="168"/>
      <c r="AL130" s="168"/>
      <c r="AM130" s="168"/>
      <c r="AN130" s="168"/>
      <c r="AO130" s="168"/>
      <c r="AP130" s="168"/>
      <c r="AQ130" s="168"/>
      <c r="AR130" s="168"/>
      <c r="AS130" s="168"/>
      <c r="AT130" s="168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168"/>
      <c r="BF130" s="168"/>
      <c r="BG130" s="168"/>
      <c r="BH130" s="168"/>
    </row>
    <row r="131" spans="1:60" outlineLevel="1">
      <c r="A131" s="161">
        <v>121</v>
      </c>
      <c r="B131" s="162" t="s">
        <v>275</v>
      </c>
      <c r="C131" s="163" t="s">
        <v>276</v>
      </c>
      <c r="D131" s="164" t="s">
        <v>71</v>
      </c>
      <c r="E131" s="165">
        <v>128</v>
      </c>
      <c r="F131" s="193">
        <v>0</v>
      </c>
      <c r="G131" s="166">
        <f t="shared" si="34"/>
        <v>0</v>
      </c>
      <c r="H131" s="166">
        <v>0</v>
      </c>
      <c r="I131" s="166">
        <f t="shared" si="28"/>
        <v>0</v>
      </c>
      <c r="J131" s="166">
        <v>9.9</v>
      </c>
      <c r="K131" s="166">
        <f t="shared" si="29"/>
        <v>1267.2</v>
      </c>
      <c r="L131" s="166">
        <v>15</v>
      </c>
      <c r="M131" s="166">
        <f t="shared" si="30"/>
        <v>0</v>
      </c>
      <c r="N131" s="164">
        <v>0</v>
      </c>
      <c r="O131" s="164">
        <f t="shared" si="31"/>
        <v>0</v>
      </c>
      <c r="P131" s="164">
        <v>8.4999999999999995E-4</v>
      </c>
      <c r="Q131" s="164">
        <f t="shared" si="32"/>
        <v>0.10879999999999999</v>
      </c>
      <c r="R131" s="164"/>
      <c r="S131" s="164"/>
      <c r="T131" s="167">
        <v>3.7999999999999999E-2</v>
      </c>
      <c r="U131" s="164">
        <f t="shared" si="33"/>
        <v>4.8600000000000003</v>
      </c>
      <c r="V131" s="168"/>
      <c r="W131" s="168"/>
      <c r="X131" s="168"/>
      <c r="Y131" s="168"/>
      <c r="Z131" s="168"/>
      <c r="AA131" s="168"/>
      <c r="AB131" s="168"/>
      <c r="AC131" s="168"/>
      <c r="AD131" s="168"/>
      <c r="AE131" s="168" t="s">
        <v>104</v>
      </c>
      <c r="AF131" s="168"/>
      <c r="AG131" s="168"/>
      <c r="AH131" s="168"/>
      <c r="AI131" s="168"/>
      <c r="AJ131" s="168"/>
      <c r="AK131" s="168"/>
      <c r="AL131" s="168"/>
      <c r="AM131" s="168"/>
      <c r="AN131" s="168"/>
      <c r="AO131" s="168"/>
      <c r="AP131" s="168"/>
      <c r="AQ131" s="168"/>
      <c r="AR131" s="168"/>
      <c r="AS131" s="168"/>
      <c r="AT131" s="168"/>
      <c r="AU131" s="168"/>
      <c r="AV131" s="168"/>
      <c r="AW131" s="168"/>
      <c r="AX131" s="168"/>
      <c r="AY131" s="168"/>
      <c r="AZ131" s="168"/>
      <c r="BA131" s="168"/>
      <c r="BB131" s="168"/>
      <c r="BC131" s="168"/>
      <c r="BD131" s="168"/>
      <c r="BE131" s="168"/>
      <c r="BF131" s="168"/>
      <c r="BG131" s="168"/>
      <c r="BH131" s="168"/>
    </row>
    <row r="132" spans="1:60" outlineLevel="1">
      <c r="A132" s="161">
        <v>122</v>
      </c>
      <c r="B132" s="162" t="s">
        <v>277</v>
      </c>
      <c r="C132" s="163" t="s">
        <v>278</v>
      </c>
      <c r="D132" s="164" t="s">
        <v>177</v>
      </c>
      <c r="E132" s="165">
        <v>1.44</v>
      </c>
      <c r="F132" s="193">
        <v>0</v>
      </c>
      <c r="G132" s="166">
        <f t="shared" si="34"/>
        <v>0</v>
      </c>
      <c r="H132" s="166">
        <v>0</v>
      </c>
      <c r="I132" s="166">
        <f t="shared" si="28"/>
        <v>0</v>
      </c>
      <c r="J132" s="166">
        <v>493.6</v>
      </c>
      <c r="K132" s="166">
        <f t="shared" si="29"/>
        <v>710.78</v>
      </c>
      <c r="L132" s="166">
        <v>15</v>
      </c>
      <c r="M132" s="166">
        <f t="shared" si="30"/>
        <v>0</v>
      </c>
      <c r="N132" s="164">
        <v>0</v>
      </c>
      <c r="O132" s="164">
        <f t="shared" si="31"/>
        <v>0</v>
      </c>
      <c r="P132" s="164">
        <v>0</v>
      </c>
      <c r="Q132" s="164">
        <f t="shared" si="32"/>
        <v>0</v>
      </c>
      <c r="R132" s="164"/>
      <c r="S132" s="164"/>
      <c r="T132" s="167">
        <v>1.52</v>
      </c>
      <c r="U132" s="164">
        <f t="shared" si="33"/>
        <v>2.19</v>
      </c>
      <c r="V132" s="168"/>
      <c r="W132" s="168"/>
      <c r="X132" s="168"/>
      <c r="Y132" s="168"/>
      <c r="Z132" s="168"/>
      <c r="AA132" s="168"/>
      <c r="AB132" s="168"/>
      <c r="AC132" s="168"/>
      <c r="AD132" s="168"/>
      <c r="AE132" s="168" t="s">
        <v>104</v>
      </c>
      <c r="AF132" s="168"/>
      <c r="AG132" s="168"/>
      <c r="AH132" s="168"/>
      <c r="AI132" s="168"/>
      <c r="AJ132" s="168"/>
      <c r="AK132" s="168"/>
      <c r="AL132" s="168"/>
      <c r="AM132" s="168"/>
      <c r="AN132" s="168"/>
      <c r="AO132" s="168"/>
      <c r="AP132" s="168"/>
      <c r="AQ132" s="168"/>
      <c r="AR132" s="168"/>
      <c r="AS132" s="168"/>
      <c r="AT132" s="168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168"/>
      <c r="BF132" s="168"/>
      <c r="BG132" s="168"/>
      <c r="BH132" s="168"/>
    </row>
    <row r="133" spans="1:60" ht="20.399999999999999" outlineLevel="1">
      <c r="A133" s="161">
        <v>123</v>
      </c>
      <c r="B133" s="162" t="s">
        <v>279</v>
      </c>
      <c r="C133" s="163" t="s">
        <v>280</v>
      </c>
      <c r="D133" s="164" t="s">
        <v>71</v>
      </c>
      <c r="E133" s="165">
        <v>59</v>
      </c>
      <c r="F133" s="193">
        <v>0</v>
      </c>
      <c r="G133" s="166">
        <f t="shared" si="34"/>
        <v>0</v>
      </c>
      <c r="H133" s="166">
        <v>1363.4</v>
      </c>
      <c r="I133" s="166">
        <f t="shared" si="28"/>
        <v>80440.600000000006</v>
      </c>
      <c r="J133" s="166">
        <v>78.899999999999864</v>
      </c>
      <c r="K133" s="166">
        <f t="shared" si="29"/>
        <v>4655.1000000000004</v>
      </c>
      <c r="L133" s="166">
        <v>15</v>
      </c>
      <c r="M133" s="166">
        <f t="shared" si="30"/>
        <v>0</v>
      </c>
      <c r="N133" s="164">
        <v>7.2999999999999996E-4</v>
      </c>
      <c r="O133" s="164">
        <f t="shared" si="31"/>
        <v>4.3069999999999997E-2</v>
      </c>
      <c r="P133" s="164">
        <v>0</v>
      </c>
      <c r="Q133" s="164">
        <f t="shared" si="32"/>
        <v>0</v>
      </c>
      <c r="R133" s="164"/>
      <c r="S133" s="164"/>
      <c r="T133" s="167">
        <v>0.25</v>
      </c>
      <c r="U133" s="164">
        <f t="shared" si="33"/>
        <v>14.75</v>
      </c>
      <c r="V133" s="168"/>
      <c r="W133" s="168"/>
      <c r="X133" s="168"/>
      <c r="Y133" s="168"/>
      <c r="Z133" s="168"/>
      <c r="AA133" s="168"/>
      <c r="AB133" s="168"/>
      <c r="AC133" s="168"/>
      <c r="AD133" s="168"/>
      <c r="AE133" s="168" t="s">
        <v>104</v>
      </c>
      <c r="AF133" s="168"/>
      <c r="AG133" s="168"/>
      <c r="AH133" s="168"/>
      <c r="AI133" s="168"/>
      <c r="AJ133" s="168"/>
      <c r="AK133" s="168"/>
      <c r="AL133" s="168"/>
      <c r="AM133" s="168"/>
      <c r="AN133" s="168"/>
      <c r="AO133" s="168"/>
      <c r="AP133" s="168"/>
      <c r="AQ133" s="168"/>
      <c r="AR133" s="168"/>
      <c r="AS133" s="168"/>
      <c r="AT133" s="168"/>
      <c r="AU133" s="168"/>
      <c r="AV133" s="168"/>
      <c r="AW133" s="168"/>
      <c r="AX133" s="168"/>
      <c r="AY133" s="168"/>
      <c r="AZ133" s="168"/>
      <c r="BA133" s="168"/>
      <c r="BB133" s="168"/>
      <c r="BC133" s="168"/>
      <c r="BD133" s="168"/>
      <c r="BE133" s="168"/>
      <c r="BF133" s="168"/>
      <c r="BG133" s="168"/>
      <c r="BH133" s="168"/>
    </row>
    <row r="134" spans="1:60">
      <c r="A134" s="169" t="s">
        <v>69</v>
      </c>
      <c r="B134" s="170" t="s">
        <v>82</v>
      </c>
      <c r="C134" s="171" t="s">
        <v>83</v>
      </c>
      <c r="D134" s="172"/>
      <c r="E134" s="173"/>
      <c r="F134" s="174"/>
      <c r="G134" s="174">
        <f>SUMIF(AE135:AE136,"&lt;&gt;NOR",G135:G136)</f>
        <v>0</v>
      </c>
      <c r="H134" s="174"/>
      <c r="I134" s="174">
        <f>SUM(I135:I136)</f>
        <v>0</v>
      </c>
      <c r="J134" s="174"/>
      <c r="K134" s="174">
        <f>SUM(K135:K136)</f>
        <v>47451.45</v>
      </c>
      <c r="L134" s="174"/>
      <c r="M134" s="174">
        <f>SUM(M135:M136)</f>
        <v>0</v>
      </c>
      <c r="N134" s="172"/>
      <c r="O134" s="172">
        <f>SUM(O135:O136)</f>
        <v>0.44</v>
      </c>
      <c r="P134" s="172"/>
      <c r="Q134" s="172">
        <f>SUM(Q135:Q136)</f>
        <v>0</v>
      </c>
      <c r="R134" s="172"/>
      <c r="S134" s="172"/>
      <c r="T134" s="175"/>
      <c r="U134" s="172">
        <f>SUM(U135:U136)</f>
        <v>133.47</v>
      </c>
      <c r="AE134" s="11" t="s">
        <v>70</v>
      </c>
    </row>
    <row r="135" spans="1:60" outlineLevel="1">
      <c r="A135" s="161">
        <v>124</v>
      </c>
      <c r="B135" s="162" t="s">
        <v>144</v>
      </c>
      <c r="C135" s="163" t="s">
        <v>281</v>
      </c>
      <c r="D135" s="164" t="s">
        <v>78</v>
      </c>
      <c r="E135" s="165">
        <v>440</v>
      </c>
      <c r="F135" s="193">
        <v>0</v>
      </c>
      <c r="G135" s="166">
        <f>E135*F135</f>
        <v>0</v>
      </c>
      <c r="H135" s="166">
        <v>0</v>
      </c>
      <c r="I135" s="166">
        <f>ROUND(E135*H135,2)</f>
        <v>0</v>
      </c>
      <c r="J135" s="166">
        <v>107</v>
      </c>
      <c r="K135" s="166">
        <f>ROUND(E135*J135,2)</f>
        <v>47080</v>
      </c>
      <c r="L135" s="166">
        <v>15</v>
      </c>
      <c r="M135" s="166">
        <f>G135*(1+L135/100)</f>
        <v>0</v>
      </c>
      <c r="N135" s="164">
        <v>1E-3</v>
      </c>
      <c r="O135" s="164">
        <f>ROUND(E135*N135,5)</f>
        <v>0.44</v>
      </c>
      <c r="P135" s="164">
        <v>0</v>
      </c>
      <c r="Q135" s="164">
        <f>ROUND(E135*P135,5)</f>
        <v>0</v>
      </c>
      <c r="R135" s="164"/>
      <c r="S135" s="164"/>
      <c r="T135" s="167">
        <v>0.3</v>
      </c>
      <c r="U135" s="164">
        <f>ROUND(E135*T135,2)</f>
        <v>132</v>
      </c>
      <c r="V135" s="168"/>
      <c r="W135" s="168"/>
      <c r="X135" s="168"/>
      <c r="Y135" s="168"/>
      <c r="Z135" s="168"/>
      <c r="AA135" s="168"/>
      <c r="AB135" s="168"/>
      <c r="AC135" s="168"/>
      <c r="AD135" s="168"/>
      <c r="AE135" s="168" t="s">
        <v>104</v>
      </c>
      <c r="AF135" s="168"/>
      <c r="AG135" s="168"/>
      <c r="AH135" s="168"/>
      <c r="AI135" s="168"/>
      <c r="AJ135" s="168"/>
      <c r="AK135" s="168"/>
      <c r="AL135" s="168"/>
      <c r="AM135" s="168"/>
      <c r="AN135" s="168"/>
      <c r="AO135" s="168"/>
      <c r="AP135" s="168"/>
      <c r="AQ135" s="168"/>
      <c r="AR135" s="168"/>
      <c r="AS135" s="168"/>
      <c r="AT135" s="168"/>
      <c r="AU135" s="168"/>
      <c r="AV135" s="168"/>
      <c r="AW135" s="168"/>
      <c r="AX135" s="168"/>
      <c r="AY135" s="168"/>
      <c r="AZ135" s="168"/>
      <c r="BA135" s="168"/>
      <c r="BB135" s="168"/>
      <c r="BC135" s="168"/>
      <c r="BD135" s="168"/>
      <c r="BE135" s="168"/>
      <c r="BF135" s="168"/>
      <c r="BG135" s="168"/>
      <c r="BH135" s="168"/>
    </row>
    <row r="136" spans="1:60" outlineLevel="1">
      <c r="A136" s="177">
        <v>125</v>
      </c>
      <c r="B136" s="178" t="s">
        <v>282</v>
      </c>
      <c r="C136" s="179" t="s">
        <v>283</v>
      </c>
      <c r="D136" s="180" t="s">
        <v>177</v>
      </c>
      <c r="E136" s="181">
        <v>0.44</v>
      </c>
      <c r="F136" s="194">
        <v>0</v>
      </c>
      <c r="G136" s="182">
        <f>E136*F136</f>
        <v>0</v>
      </c>
      <c r="H136" s="182">
        <v>0</v>
      </c>
      <c r="I136" s="182">
        <f>ROUND(E136*H136,2)</f>
        <v>0</v>
      </c>
      <c r="J136" s="182">
        <v>844.2</v>
      </c>
      <c r="K136" s="182">
        <f>ROUND(E136*J136,2)</f>
        <v>371.45</v>
      </c>
      <c r="L136" s="182">
        <v>15</v>
      </c>
      <c r="M136" s="182">
        <f>G136*(1+L136/100)</f>
        <v>0</v>
      </c>
      <c r="N136" s="180">
        <v>0</v>
      </c>
      <c r="O136" s="180">
        <f>ROUND(E136*N136,5)</f>
        <v>0</v>
      </c>
      <c r="P136" s="180">
        <v>0</v>
      </c>
      <c r="Q136" s="180">
        <f>ROUND(E136*P136,5)</f>
        <v>0</v>
      </c>
      <c r="R136" s="180"/>
      <c r="S136" s="180"/>
      <c r="T136" s="183">
        <v>3.33</v>
      </c>
      <c r="U136" s="180">
        <f>ROUND(E136*T136,2)</f>
        <v>1.47</v>
      </c>
      <c r="V136" s="168"/>
      <c r="W136" s="168"/>
      <c r="X136" s="168"/>
      <c r="Y136" s="168"/>
      <c r="Z136" s="168"/>
      <c r="AA136" s="168"/>
      <c r="AB136" s="168"/>
      <c r="AC136" s="168"/>
      <c r="AD136" s="168"/>
      <c r="AE136" s="168" t="s">
        <v>104</v>
      </c>
      <c r="AF136" s="168"/>
      <c r="AG136" s="168"/>
      <c r="AH136" s="168"/>
      <c r="AI136" s="168"/>
      <c r="AJ136" s="168"/>
      <c r="AK136" s="168"/>
      <c r="AL136" s="168"/>
      <c r="AM136" s="168"/>
      <c r="AN136" s="168"/>
      <c r="AO136" s="168"/>
      <c r="AP136" s="168"/>
      <c r="AQ136" s="168"/>
      <c r="AR136" s="168"/>
      <c r="AS136" s="168"/>
      <c r="AT136" s="168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168"/>
      <c r="BF136" s="168"/>
      <c r="BG136" s="168"/>
      <c r="BH136" s="168"/>
    </row>
    <row r="137" spans="1:60">
      <c r="A137" s="138"/>
      <c r="B137" s="141" t="s">
        <v>75</v>
      </c>
      <c r="C137" s="184" t="s">
        <v>75</v>
      </c>
      <c r="D137" s="138"/>
      <c r="E137" s="138"/>
      <c r="F137" s="138"/>
      <c r="G137" s="138"/>
      <c r="H137" s="138"/>
      <c r="I137" s="138"/>
      <c r="J137" s="138"/>
      <c r="K137" s="138"/>
      <c r="L137" s="138"/>
      <c r="M137" s="138"/>
      <c r="N137" s="138"/>
      <c r="O137" s="138"/>
      <c r="P137" s="138"/>
      <c r="Q137" s="138"/>
      <c r="R137" s="138"/>
      <c r="S137" s="138"/>
      <c r="T137" s="138"/>
      <c r="U137" s="138"/>
      <c r="AC137" s="11">
        <v>15</v>
      </c>
      <c r="AD137" s="11">
        <v>21</v>
      </c>
    </row>
    <row r="138" spans="1:60">
      <c r="C138" s="186"/>
      <c r="AE138" s="11" t="s">
        <v>74</v>
      </c>
    </row>
  </sheetData>
  <sheetProtection password="DCC9" sheet="1" objects="1" scenarios="1" selectLockedCells="1"/>
  <autoFilter ref="A7:U137"/>
  <mergeCells count="14">
    <mergeCell ref="C117:G117"/>
    <mergeCell ref="C119:G119"/>
    <mergeCell ref="C41:G41"/>
    <mergeCell ref="C107:G107"/>
    <mergeCell ref="C109:G109"/>
    <mergeCell ref="C111:G111"/>
    <mergeCell ref="C113:G113"/>
    <mergeCell ref="C115:G115"/>
    <mergeCell ref="C40:G40"/>
    <mergeCell ref="A1:G1"/>
    <mergeCell ref="C2:G2"/>
    <mergeCell ref="C3:G3"/>
    <mergeCell ref="C4:G4"/>
    <mergeCell ref="C39:G39"/>
  </mergeCells>
  <pageMargins left="0.59055118110236204" right="0.39370078740157499" top="0.78740157499999996" bottom="0.78740157499999996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138" customWidth="1"/>
    <col min="2" max="2" width="14.44140625" style="138" customWidth="1"/>
    <col min="3" max="3" width="38.33203125" style="144" customWidth="1"/>
    <col min="4" max="4" width="4.5546875" style="138" customWidth="1"/>
    <col min="5" max="5" width="10.5546875" style="138" customWidth="1"/>
    <col min="6" max="6" width="9.88671875" style="138" customWidth="1"/>
    <col min="7" max="7" width="12.6640625" style="138" customWidth="1"/>
    <col min="8" max="256" width="9.109375" style="138"/>
    <col min="257" max="257" width="4.33203125" style="138" customWidth="1"/>
    <col min="258" max="258" width="14.44140625" style="138" customWidth="1"/>
    <col min="259" max="259" width="38.33203125" style="138" customWidth="1"/>
    <col min="260" max="260" width="4.5546875" style="138" customWidth="1"/>
    <col min="261" max="261" width="10.5546875" style="138" customWidth="1"/>
    <col min="262" max="262" width="9.88671875" style="138" customWidth="1"/>
    <col min="263" max="263" width="12.6640625" style="138" customWidth="1"/>
    <col min="264" max="512" width="9.109375" style="138"/>
    <col min="513" max="513" width="4.33203125" style="138" customWidth="1"/>
    <col min="514" max="514" width="14.44140625" style="138" customWidth="1"/>
    <col min="515" max="515" width="38.33203125" style="138" customWidth="1"/>
    <col min="516" max="516" width="4.5546875" style="138" customWidth="1"/>
    <col min="517" max="517" width="10.5546875" style="138" customWidth="1"/>
    <col min="518" max="518" width="9.88671875" style="138" customWidth="1"/>
    <col min="519" max="519" width="12.6640625" style="138" customWidth="1"/>
    <col min="520" max="768" width="9.109375" style="138"/>
    <col min="769" max="769" width="4.33203125" style="138" customWidth="1"/>
    <col min="770" max="770" width="14.44140625" style="138" customWidth="1"/>
    <col min="771" max="771" width="38.33203125" style="138" customWidth="1"/>
    <col min="772" max="772" width="4.5546875" style="138" customWidth="1"/>
    <col min="773" max="773" width="10.5546875" style="138" customWidth="1"/>
    <col min="774" max="774" width="9.88671875" style="138" customWidth="1"/>
    <col min="775" max="775" width="12.6640625" style="138" customWidth="1"/>
    <col min="776" max="1024" width="9.109375" style="138"/>
    <col min="1025" max="1025" width="4.33203125" style="138" customWidth="1"/>
    <col min="1026" max="1026" width="14.44140625" style="138" customWidth="1"/>
    <col min="1027" max="1027" width="38.33203125" style="138" customWidth="1"/>
    <col min="1028" max="1028" width="4.5546875" style="138" customWidth="1"/>
    <col min="1029" max="1029" width="10.5546875" style="138" customWidth="1"/>
    <col min="1030" max="1030" width="9.88671875" style="138" customWidth="1"/>
    <col min="1031" max="1031" width="12.6640625" style="138" customWidth="1"/>
    <col min="1032" max="1280" width="9.109375" style="138"/>
    <col min="1281" max="1281" width="4.33203125" style="138" customWidth="1"/>
    <col min="1282" max="1282" width="14.44140625" style="138" customWidth="1"/>
    <col min="1283" max="1283" width="38.33203125" style="138" customWidth="1"/>
    <col min="1284" max="1284" width="4.5546875" style="138" customWidth="1"/>
    <col min="1285" max="1285" width="10.5546875" style="138" customWidth="1"/>
    <col min="1286" max="1286" width="9.88671875" style="138" customWidth="1"/>
    <col min="1287" max="1287" width="12.6640625" style="138" customWidth="1"/>
    <col min="1288" max="1536" width="9.109375" style="138"/>
    <col min="1537" max="1537" width="4.33203125" style="138" customWidth="1"/>
    <col min="1538" max="1538" width="14.44140625" style="138" customWidth="1"/>
    <col min="1539" max="1539" width="38.33203125" style="138" customWidth="1"/>
    <col min="1540" max="1540" width="4.5546875" style="138" customWidth="1"/>
    <col min="1541" max="1541" width="10.5546875" style="138" customWidth="1"/>
    <col min="1542" max="1542" width="9.88671875" style="138" customWidth="1"/>
    <col min="1543" max="1543" width="12.6640625" style="138" customWidth="1"/>
    <col min="1544" max="1792" width="9.109375" style="138"/>
    <col min="1793" max="1793" width="4.33203125" style="138" customWidth="1"/>
    <col min="1794" max="1794" width="14.44140625" style="138" customWidth="1"/>
    <col min="1795" max="1795" width="38.33203125" style="138" customWidth="1"/>
    <col min="1796" max="1796" width="4.5546875" style="138" customWidth="1"/>
    <col min="1797" max="1797" width="10.5546875" style="138" customWidth="1"/>
    <col min="1798" max="1798" width="9.88671875" style="138" customWidth="1"/>
    <col min="1799" max="1799" width="12.6640625" style="138" customWidth="1"/>
    <col min="1800" max="2048" width="9.109375" style="138"/>
    <col min="2049" max="2049" width="4.33203125" style="138" customWidth="1"/>
    <col min="2050" max="2050" width="14.44140625" style="138" customWidth="1"/>
    <col min="2051" max="2051" width="38.33203125" style="138" customWidth="1"/>
    <col min="2052" max="2052" width="4.5546875" style="138" customWidth="1"/>
    <col min="2053" max="2053" width="10.5546875" style="138" customWidth="1"/>
    <col min="2054" max="2054" width="9.88671875" style="138" customWidth="1"/>
    <col min="2055" max="2055" width="12.6640625" style="138" customWidth="1"/>
    <col min="2056" max="2304" width="9.109375" style="138"/>
    <col min="2305" max="2305" width="4.33203125" style="138" customWidth="1"/>
    <col min="2306" max="2306" width="14.44140625" style="138" customWidth="1"/>
    <col min="2307" max="2307" width="38.33203125" style="138" customWidth="1"/>
    <col min="2308" max="2308" width="4.5546875" style="138" customWidth="1"/>
    <col min="2309" max="2309" width="10.5546875" style="138" customWidth="1"/>
    <col min="2310" max="2310" width="9.88671875" style="138" customWidth="1"/>
    <col min="2311" max="2311" width="12.6640625" style="138" customWidth="1"/>
    <col min="2312" max="2560" width="9.109375" style="138"/>
    <col min="2561" max="2561" width="4.33203125" style="138" customWidth="1"/>
    <col min="2562" max="2562" width="14.44140625" style="138" customWidth="1"/>
    <col min="2563" max="2563" width="38.33203125" style="138" customWidth="1"/>
    <col min="2564" max="2564" width="4.5546875" style="138" customWidth="1"/>
    <col min="2565" max="2565" width="10.5546875" style="138" customWidth="1"/>
    <col min="2566" max="2566" width="9.88671875" style="138" customWidth="1"/>
    <col min="2567" max="2567" width="12.6640625" style="138" customWidth="1"/>
    <col min="2568" max="2816" width="9.109375" style="138"/>
    <col min="2817" max="2817" width="4.33203125" style="138" customWidth="1"/>
    <col min="2818" max="2818" width="14.44140625" style="138" customWidth="1"/>
    <col min="2819" max="2819" width="38.33203125" style="138" customWidth="1"/>
    <col min="2820" max="2820" width="4.5546875" style="138" customWidth="1"/>
    <col min="2821" max="2821" width="10.5546875" style="138" customWidth="1"/>
    <col min="2822" max="2822" width="9.88671875" style="138" customWidth="1"/>
    <col min="2823" max="2823" width="12.6640625" style="138" customWidth="1"/>
    <col min="2824" max="3072" width="9.109375" style="138"/>
    <col min="3073" max="3073" width="4.33203125" style="138" customWidth="1"/>
    <col min="3074" max="3074" width="14.44140625" style="138" customWidth="1"/>
    <col min="3075" max="3075" width="38.33203125" style="138" customWidth="1"/>
    <col min="3076" max="3076" width="4.5546875" style="138" customWidth="1"/>
    <col min="3077" max="3077" width="10.5546875" style="138" customWidth="1"/>
    <col min="3078" max="3078" width="9.88671875" style="138" customWidth="1"/>
    <col min="3079" max="3079" width="12.6640625" style="138" customWidth="1"/>
    <col min="3080" max="3328" width="9.109375" style="138"/>
    <col min="3329" max="3329" width="4.33203125" style="138" customWidth="1"/>
    <col min="3330" max="3330" width="14.44140625" style="138" customWidth="1"/>
    <col min="3331" max="3331" width="38.33203125" style="138" customWidth="1"/>
    <col min="3332" max="3332" width="4.5546875" style="138" customWidth="1"/>
    <col min="3333" max="3333" width="10.5546875" style="138" customWidth="1"/>
    <col min="3334" max="3334" width="9.88671875" style="138" customWidth="1"/>
    <col min="3335" max="3335" width="12.6640625" style="138" customWidth="1"/>
    <col min="3336" max="3584" width="9.109375" style="138"/>
    <col min="3585" max="3585" width="4.33203125" style="138" customWidth="1"/>
    <col min="3586" max="3586" width="14.44140625" style="138" customWidth="1"/>
    <col min="3587" max="3587" width="38.33203125" style="138" customWidth="1"/>
    <col min="3588" max="3588" width="4.5546875" style="138" customWidth="1"/>
    <col min="3589" max="3589" width="10.5546875" style="138" customWidth="1"/>
    <col min="3590" max="3590" width="9.88671875" style="138" customWidth="1"/>
    <col min="3591" max="3591" width="12.6640625" style="138" customWidth="1"/>
    <col min="3592" max="3840" width="9.109375" style="138"/>
    <col min="3841" max="3841" width="4.33203125" style="138" customWidth="1"/>
    <col min="3842" max="3842" width="14.44140625" style="138" customWidth="1"/>
    <col min="3843" max="3843" width="38.33203125" style="138" customWidth="1"/>
    <col min="3844" max="3844" width="4.5546875" style="138" customWidth="1"/>
    <col min="3845" max="3845" width="10.5546875" style="138" customWidth="1"/>
    <col min="3846" max="3846" width="9.88671875" style="138" customWidth="1"/>
    <col min="3847" max="3847" width="12.6640625" style="138" customWidth="1"/>
    <col min="3848" max="4096" width="9.109375" style="138"/>
    <col min="4097" max="4097" width="4.33203125" style="138" customWidth="1"/>
    <col min="4098" max="4098" width="14.44140625" style="138" customWidth="1"/>
    <col min="4099" max="4099" width="38.33203125" style="138" customWidth="1"/>
    <col min="4100" max="4100" width="4.5546875" style="138" customWidth="1"/>
    <col min="4101" max="4101" width="10.5546875" style="138" customWidth="1"/>
    <col min="4102" max="4102" width="9.88671875" style="138" customWidth="1"/>
    <col min="4103" max="4103" width="12.6640625" style="138" customWidth="1"/>
    <col min="4104" max="4352" width="9.109375" style="138"/>
    <col min="4353" max="4353" width="4.33203125" style="138" customWidth="1"/>
    <col min="4354" max="4354" width="14.44140625" style="138" customWidth="1"/>
    <col min="4355" max="4355" width="38.33203125" style="138" customWidth="1"/>
    <col min="4356" max="4356" width="4.5546875" style="138" customWidth="1"/>
    <col min="4357" max="4357" width="10.5546875" style="138" customWidth="1"/>
    <col min="4358" max="4358" width="9.88671875" style="138" customWidth="1"/>
    <col min="4359" max="4359" width="12.6640625" style="138" customWidth="1"/>
    <col min="4360" max="4608" width="9.109375" style="138"/>
    <col min="4609" max="4609" width="4.33203125" style="138" customWidth="1"/>
    <col min="4610" max="4610" width="14.44140625" style="138" customWidth="1"/>
    <col min="4611" max="4611" width="38.33203125" style="138" customWidth="1"/>
    <col min="4612" max="4612" width="4.5546875" style="138" customWidth="1"/>
    <col min="4613" max="4613" width="10.5546875" style="138" customWidth="1"/>
    <col min="4614" max="4614" width="9.88671875" style="138" customWidth="1"/>
    <col min="4615" max="4615" width="12.6640625" style="138" customWidth="1"/>
    <col min="4616" max="4864" width="9.109375" style="138"/>
    <col min="4865" max="4865" width="4.33203125" style="138" customWidth="1"/>
    <col min="4866" max="4866" width="14.44140625" style="138" customWidth="1"/>
    <col min="4867" max="4867" width="38.33203125" style="138" customWidth="1"/>
    <col min="4868" max="4868" width="4.5546875" style="138" customWidth="1"/>
    <col min="4869" max="4869" width="10.5546875" style="138" customWidth="1"/>
    <col min="4870" max="4870" width="9.88671875" style="138" customWidth="1"/>
    <col min="4871" max="4871" width="12.6640625" style="138" customWidth="1"/>
    <col min="4872" max="5120" width="9.109375" style="138"/>
    <col min="5121" max="5121" width="4.33203125" style="138" customWidth="1"/>
    <col min="5122" max="5122" width="14.44140625" style="138" customWidth="1"/>
    <col min="5123" max="5123" width="38.33203125" style="138" customWidth="1"/>
    <col min="5124" max="5124" width="4.5546875" style="138" customWidth="1"/>
    <col min="5125" max="5125" width="10.5546875" style="138" customWidth="1"/>
    <col min="5126" max="5126" width="9.88671875" style="138" customWidth="1"/>
    <col min="5127" max="5127" width="12.6640625" style="138" customWidth="1"/>
    <col min="5128" max="5376" width="9.109375" style="138"/>
    <col min="5377" max="5377" width="4.33203125" style="138" customWidth="1"/>
    <col min="5378" max="5378" width="14.44140625" style="138" customWidth="1"/>
    <col min="5379" max="5379" width="38.33203125" style="138" customWidth="1"/>
    <col min="5380" max="5380" width="4.5546875" style="138" customWidth="1"/>
    <col min="5381" max="5381" width="10.5546875" style="138" customWidth="1"/>
    <col min="5382" max="5382" width="9.88671875" style="138" customWidth="1"/>
    <col min="5383" max="5383" width="12.6640625" style="138" customWidth="1"/>
    <col min="5384" max="5632" width="9.109375" style="138"/>
    <col min="5633" max="5633" width="4.33203125" style="138" customWidth="1"/>
    <col min="5634" max="5634" width="14.44140625" style="138" customWidth="1"/>
    <col min="5635" max="5635" width="38.33203125" style="138" customWidth="1"/>
    <col min="5636" max="5636" width="4.5546875" style="138" customWidth="1"/>
    <col min="5637" max="5637" width="10.5546875" style="138" customWidth="1"/>
    <col min="5638" max="5638" width="9.88671875" style="138" customWidth="1"/>
    <col min="5639" max="5639" width="12.6640625" style="138" customWidth="1"/>
    <col min="5640" max="5888" width="9.109375" style="138"/>
    <col min="5889" max="5889" width="4.33203125" style="138" customWidth="1"/>
    <col min="5890" max="5890" width="14.44140625" style="138" customWidth="1"/>
    <col min="5891" max="5891" width="38.33203125" style="138" customWidth="1"/>
    <col min="5892" max="5892" width="4.5546875" style="138" customWidth="1"/>
    <col min="5893" max="5893" width="10.5546875" style="138" customWidth="1"/>
    <col min="5894" max="5894" width="9.88671875" style="138" customWidth="1"/>
    <col min="5895" max="5895" width="12.6640625" style="138" customWidth="1"/>
    <col min="5896" max="6144" width="9.109375" style="138"/>
    <col min="6145" max="6145" width="4.33203125" style="138" customWidth="1"/>
    <col min="6146" max="6146" width="14.44140625" style="138" customWidth="1"/>
    <col min="6147" max="6147" width="38.33203125" style="138" customWidth="1"/>
    <col min="6148" max="6148" width="4.5546875" style="138" customWidth="1"/>
    <col min="6149" max="6149" width="10.5546875" style="138" customWidth="1"/>
    <col min="6150" max="6150" width="9.88671875" style="138" customWidth="1"/>
    <col min="6151" max="6151" width="12.6640625" style="138" customWidth="1"/>
    <col min="6152" max="6400" width="9.109375" style="138"/>
    <col min="6401" max="6401" width="4.33203125" style="138" customWidth="1"/>
    <col min="6402" max="6402" width="14.44140625" style="138" customWidth="1"/>
    <col min="6403" max="6403" width="38.33203125" style="138" customWidth="1"/>
    <col min="6404" max="6404" width="4.5546875" style="138" customWidth="1"/>
    <col min="6405" max="6405" width="10.5546875" style="138" customWidth="1"/>
    <col min="6406" max="6406" width="9.88671875" style="138" customWidth="1"/>
    <col min="6407" max="6407" width="12.6640625" style="138" customWidth="1"/>
    <col min="6408" max="6656" width="9.109375" style="138"/>
    <col min="6657" max="6657" width="4.33203125" style="138" customWidth="1"/>
    <col min="6658" max="6658" width="14.44140625" style="138" customWidth="1"/>
    <col min="6659" max="6659" width="38.33203125" style="138" customWidth="1"/>
    <col min="6660" max="6660" width="4.5546875" style="138" customWidth="1"/>
    <col min="6661" max="6661" width="10.5546875" style="138" customWidth="1"/>
    <col min="6662" max="6662" width="9.88671875" style="138" customWidth="1"/>
    <col min="6663" max="6663" width="12.6640625" style="138" customWidth="1"/>
    <col min="6664" max="6912" width="9.109375" style="138"/>
    <col min="6913" max="6913" width="4.33203125" style="138" customWidth="1"/>
    <col min="6914" max="6914" width="14.44140625" style="138" customWidth="1"/>
    <col min="6915" max="6915" width="38.33203125" style="138" customWidth="1"/>
    <col min="6916" max="6916" width="4.5546875" style="138" customWidth="1"/>
    <col min="6917" max="6917" width="10.5546875" style="138" customWidth="1"/>
    <col min="6918" max="6918" width="9.88671875" style="138" customWidth="1"/>
    <col min="6919" max="6919" width="12.6640625" style="138" customWidth="1"/>
    <col min="6920" max="7168" width="9.109375" style="138"/>
    <col min="7169" max="7169" width="4.33203125" style="138" customWidth="1"/>
    <col min="7170" max="7170" width="14.44140625" style="138" customWidth="1"/>
    <col min="7171" max="7171" width="38.33203125" style="138" customWidth="1"/>
    <col min="7172" max="7172" width="4.5546875" style="138" customWidth="1"/>
    <col min="7173" max="7173" width="10.5546875" style="138" customWidth="1"/>
    <col min="7174" max="7174" width="9.88671875" style="138" customWidth="1"/>
    <col min="7175" max="7175" width="12.6640625" style="138" customWidth="1"/>
    <col min="7176" max="7424" width="9.109375" style="138"/>
    <col min="7425" max="7425" width="4.33203125" style="138" customWidth="1"/>
    <col min="7426" max="7426" width="14.44140625" style="138" customWidth="1"/>
    <col min="7427" max="7427" width="38.33203125" style="138" customWidth="1"/>
    <col min="7428" max="7428" width="4.5546875" style="138" customWidth="1"/>
    <col min="7429" max="7429" width="10.5546875" style="138" customWidth="1"/>
    <col min="7430" max="7430" width="9.88671875" style="138" customWidth="1"/>
    <col min="7431" max="7431" width="12.6640625" style="138" customWidth="1"/>
    <col min="7432" max="7680" width="9.109375" style="138"/>
    <col min="7681" max="7681" width="4.33203125" style="138" customWidth="1"/>
    <col min="7682" max="7682" width="14.44140625" style="138" customWidth="1"/>
    <col min="7683" max="7683" width="38.33203125" style="138" customWidth="1"/>
    <col min="7684" max="7684" width="4.5546875" style="138" customWidth="1"/>
    <col min="7685" max="7685" width="10.5546875" style="138" customWidth="1"/>
    <col min="7686" max="7686" width="9.88671875" style="138" customWidth="1"/>
    <col min="7687" max="7687" width="12.6640625" style="138" customWidth="1"/>
    <col min="7688" max="7936" width="9.109375" style="138"/>
    <col min="7937" max="7937" width="4.33203125" style="138" customWidth="1"/>
    <col min="7938" max="7938" width="14.44140625" style="138" customWidth="1"/>
    <col min="7939" max="7939" width="38.33203125" style="138" customWidth="1"/>
    <col min="7940" max="7940" width="4.5546875" style="138" customWidth="1"/>
    <col min="7941" max="7941" width="10.5546875" style="138" customWidth="1"/>
    <col min="7942" max="7942" width="9.88671875" style="138" customWidth="1"/>
    <col min="7943" max="7943" width="12.6640625" style="138" customWidth="1"/>
    <col min="7944" max="8192" width="9.109375" style="138"/>
    <col min="8193" max="8193" width="4.33203125" style="138" customWidth="1"/>
    <col min="8194" max="8194" width="14.44140625" style="138" customWidth="1"/>
    <col min="8195" max="8195" width="38.33203125" style="138" customWidth="1"/>
    <col min="8196" max="8196" width="4.5546875" style="138" customWidth="1"/>
    <col min="8197" max="8197" width="10.5546875" style="138" customWidth="1"/>
    <col min="8198" max="8198" width="9.88671875" style="138" customWidth="1"/>
    <col min="8199" max="8199" width="12.6640625" style="138" customWidth="1"/>
    <col min="8200" max="8448" width="9.109375" style="138"/>
    <col min="8449" max="8449" width="4.33203125" style="138" customWidth="1"/>
    <col min="8450" max="8450" width="14.44140625" style="138" customWidth="1"/>
    <col min="8451" max="8451" width="38.33203125" style="138" customWidth="1"/>
    <col min="8452" max="8452" width="4.5546875" style="138" customWidth="1"/>
    <col min="8453" max="8453" width="10.5546875" style="138" customWidth="1"/>
    <col min="8454" max="8454" width="9.88671875" style="138" customWidth="1"/>
    <col min="8455" max="8455" width="12.6640625" style="138" customWidth="1"/>
    <col min="8456" max="8704" width="9.109375" style="138"/>
    <col min="8705" max="8705" width="4.33203125" style="138" customWidth="1"/>
    <col min="8706" max="8706" width="14.44140625" style="138" customWidth="1"/>
    <col min="8707" max="8707" width="38.33203125" style="138" customWidth="1"/>
    <col min="8708" max="8708" width="4.5546875" style="138" customWidth="1"/>
    <col min="8709" max="8709" width="10.5546875" style="138" customWidth="1"/>
    <col min="8710" max="8710" width="9.88671875" style="138" customWidth="1"/>
    <col min="8711" max="8711" width="12.6640625" style="138" customWidth="1"/>
    <col min="8712" max="8960" width="9.109375" style="138"/>
    <col min="8961" max="8961" width="4.33203125" style="138" customWidth="1"/>
    <col min="8962" max="8962" width="14.44140625" style="138" customWidth="1"/>
    <col min="8963" max="8963" width="38.33203125" style="138" customWidth="1"/>
    <col min="8964" max="8964" width="4.5546875" style="138" customWidth="1"/>
    <col min="8965" max="8965" width="10.5546875" style="138" customWidth="1"/>
    <col min="8966" max="8966" width="9.88671875" style="138" customWidth="1"/>
    <col min="8967" max="8967" width="12.6640625" style="138" customWidth="1"/>
    <col min="8968" max="9216" width="9.109375" style="138"/>
    <col min="9217" max="9217" width="4.33203125" style="138" customWidth="1"/>
    <col min="9218" max="9218" width="14.44140625" style="138" customWidth="1"/>
    <col min="9219" max="9219" width="38.33203125" style="138" customWidth="1"/>
    <col min="9220" max="9220" width="4.5546875" style="138" customWidth="1"/>
    <col min="9221" max="9221" width="10.5546875" style="138" customWidth="1"/>
    <col min="9222" max="9222" width="9.88671875" style="138" customWidth="1"/>
    <col min="9223" max="9223" width="12.6640625" style="138" customWidth="1"/>
    <col min="9224" max="9472" width="9.109375" style="138"/>
    <col min="9473" max="9473" width="4.33203125" style="138" customWidth="1"/>
    <col min="9474" max="9474" width="14.44140625" style="138" customWidth="1"/>
    <col min="9475" max="9475" width="38.33203125" style="138" customWidth="1"/>
    <col min="9476" max="9476" width="4.5546875" style="138" customWidth="1"/>
    <col min="9477" max="9477" width="10.5546875" style="138" customWidth="1"/>
    <col min="9478" max="9478" width="9.88671875" style="138" customWidth="1"/>
    <col min="9479" max="9479" width="12.6640625" style="138" customWidth="1"/>
    <col min="9480" max="9728" width="9.109375" style="138"/>
    <col min="9729" max="9729" width="4.33203125" style="138" customWidth="1"/>
    <col min="9730" max="9730" width="14.44140625" style="138" customWidth="1"/>
    <col min="9731" max="9731" width="38.33203125" style="138" customWidth="1"/>
    <col min="9732" max="9732" width="4.5546875" style="138" customWidth="1"/>
    <col min="9733" max="9733" width="10.5546875" style="138" customWidth="1"/>
    <col min="9734" max="9734" width="9.88671875" style="138" customWidth="1"/>
    <col min="9735" max="9735" width="12.6640625" style="138" customWidth="1"/>
    <col min="9736" max="9984" width="9.109375" style="138"/>
    <col min="9985" max="9985" width="4.33203125" style="138" customWidth="1"/>
    <col min="9986" max="9986" width="14.44140625" style="138" customWidth="1"/>
    <col min="9987" max="9987" width="38.33203125" style="138" customWidth="1"/>
    <col min="9988" max="9988" width="4.5546875" style="138" customWidth="1"/>
    <col min="9989" max="9989" width="10.5546875" style="138" customWidth="1"/>
    <col min="9990" max="9990" width="9.88671875" style="138" customWidth="1"/>
    <col min="9991" max="9991" width="12.6640625" style="138" customWidth="1"/>
    <col min="9992" max="10240" width="9.109375" style="138"/>
    <col min="10241" max="10241" width="4.33203125" style="138" customWidth="1"/>
    <col min="10242" max="10242" width="14.44140625" style="138" customWidth="1"/>
    <col min="10243" max="10243" width="38.33203125" style="138" customWidth="1"/>
    <col min="10244" max="10244" width="4.5546875" style="138" customWidth="1"/>
    <col min="10245" max="10245" width="10.5546875" style="138" customWidth="1"/>
    <col min="10246" max="10246" width="9.88671875" style="138" customWidth="1"/>
    <col min="10247" max="10247" width="12.6640625" style="138" customWidth="1"/>
    <col min="10248" max="10496" width="9.109375" style="138"/>
    <col min="10497" max="10497" width="4.33203125" style="138" customWidth="1"/>
    <col min="10498" max="10498" width="14.44140625" style="138" customWidth="1"/>
    <col min="10499" max="10499" width="38.33203125" style="138" customWidth="1"/>
    <col min="10500" max="10500" width="4.5546875" style="138" customWidth="1"/>
    <col min="10501" max="10501" width="10.5546875" style="138" customWidth="1"/>
    <col min="10502" max="10502" width="9.88671875" style="138" customWidth="1"/>
    <col min="10503" max="10503" width="12.6640625" style="138" customWidth="1"/>
    <col min="10504" max="10752" width="9.109375" style="138"/>
    <col min="10753" max="10753" width="4.33203125" style="138" customWidth="1"/>
    <col min="10754" max="10754" width="14.44140625" style="138" customWidth="1"/>
    <col min="10755" max="10755" width="38.33203125" style="138" customWidth="1"/>
    <col min="10756" max="10756" width="4.5546875" style="138" customWidth="1"/>
    <col min="10757" max="10757" width="10.5546875" style="138" customWidth="1"/>
    <col min="10758" max="10758" width="9.88671875" style="138" customWidth="1"/>
    <col min="10759" max="10759" width="12.6640625" style="138" customWidth="1"/>
    <col min="10760" max="11008" width="9.109375" style="138"/>
    <col min="11009" max="11009" width="4.33203125" style="138" customWidth="1"/>
    <col min="11010" max="11010" width="14.44140625" style="138" customWidth="1"/>
    <col min="11011" max="11011" width="38.33203125" style="138" customWidth="1"/>
    <col min="11012" max="11012" width="4.5546875" style="138" customWidth="1"/>
    <col min="11013" max="11013" width="10.5546875" style="138" customWidth="1"/>
    <col min="11014" max="11014" width="9.88671875" style="138" customWidth="1"/>
    <col min="11015" max="11015" width="12.6640625" style="138" customWidth="1"/>
    <col min="11016" max="11264" width="9.109375" style="138"/>
    <col min="11265" max="11265" width="4.33203125" style="138" customWidth="1"/>
    <col min="11266" max="11266" width="14.44140625" style="138" customWidth="1"/>
    <col min="11267" max="11267" width="38.33203125" style="138" customWidth="1"/>
    <col min="11268" max="11268" width="4.5546875" style="138" customWidth="1"/>
    <col min="11269" max="11269" width="10.5546875" style="138" customWidth="1"/>
    <col min="11270" max="11270" width="9.88671875" style="138" customWidth="1"/>
    <col min="11271" max="11271" width="12.6640625" style="138" customWidth="1"/>
    <col min="11272" max="11520" width="9.109375" style="138"/>
    <col min="11521" max="11521" width="4.33203125" style="138" customWidth="1"/>
    <col min="11522" max="11522" width="14.44140625" style="138" customWidth="1"/>
    <col min="11523" max="11523" width="38.33203125" style="138" customWidth="1"/>
    <col min="11524" max="11524" width="4.5546875" style="138" customWidth="1"/>
    <col min="11525" max="11525" width="10.5546875" style="138" customWidth="1"/>
    <col min="11526" max="11526" width="9.88671875" style="138" customWidth="1"/>
    <col min="11527" max="11527" width="12.6640625" style="138" customWidth="1"/>
    <col min="11528" max="11776" width="9.109375" style="138"/>
    <col min="11777" max="11777" width="4.33203125" style="138" customWidth="1"/>
    <col min="11778" max="11778" width="14.44140625" style="138" customWidth="1"/>
    <col min="11779" max="11779" width="38.33203125" style="138" customWidth="1"/>
    <col min="11780" max="11780" width="4.5546875" style="138" customWidth="1"/>
    <col min="11781" max="11781" width="10.5546875" style="138" customWidth="1"/>
    <col min="11782" max="11782" width="9.88671875" style="138" customWidth="1"/>
    <col min="11783" max="11783" width="12.6640625" style="138" customWidth="1"/>
    <col min="11784" max="12032" width="9.109375" style="138"/>
    <col min="12033" max="12033" width="4.33203125" style="138" customWidth="1"/>
    <col min="12034" max="12034" width="14.44140625" style="138" customWidth="1"/>
    <col min="12035" max="12035" width="38.33203125" style="138" customWidth="1"/>
    <col min="12036" max="12036" width="4.5546875" style="138" customWidth="1"/>
    <col min="12037" max="12037" width="10.5546875" style="138" customWidth="1"/>
    <col min="12038" max="12038" width="9.88671875" style="138" customWidth="1"/>
    <col min="12039" max="12039" width="12.6640625" style="138" customWidth="1"/>
    <col min="12040" max="12288" width="9.109375" style="138"/>
    <col min="12289" max="12289" width="4.33203125" style="138" customWidth="1"/>
    <col min="12290" max="12290" width="14.44140625" style="138" customWidth="1"/>
    <col min="12291" max="12291" width="38.33203125" style="138" customWidth="1"/>
    <col min="12292" max="12292" width="4.5546875" style="138" customWidth="1"/>
    <col min="12293" max="12293" width="10.5546875" style="138" customWidth="1"/>
    <col min="12294" max="12294" width="9.88671875" style="138" customWidth="1"/>
    <col min="12295" max="12295" width="12.6640625" style="138" customWidth="1"/>
    <col min="12296" max="12544" width="9.109375" style="138"/>
    <col min="12545" max="12545" width="4.33203125" style="138" customWidth="1"/>
    <col min="12546" max="12546" width="14.44140625" style="138" customWidth="1"/>
    <col min="12547" max="12547" width="38.33203125" style="138" customWidth="1"/>
    <col min="12548" max="12548" width="4.5546875" style="138" customWidth="1"/>
    <col min="12549" max="12549" width="10.5546875" style="138" customWidth="1"/>
    <col min="12550" max="12550" width="9.88671875" style="138" customWidth="1"/>
    <col min="12551" max="12551" width="12.6640625" style="138" customWidth="1"/>
    <col min="12552" max="12800" width="9.109375" style="138"/>
    <col min="12801" max="12801" width="4.33203125" style="138" customWidth="1"/>
    <col min="12802" max="12802" width="14.44140625" style="138" customWidth="1"/>
    <col min="12803" max="12803" width="38.33203125" style="138" customWidth="1"/>
    <col min="12804" max="12804" width="4.5546875" style="138" customWidth="1"/>
    <col min="12805" max="12805" width="10.5546875" style="138" customWidth="1"/>
    <col min="12806" max="12806" width="9.88671875" style="138" customWidth="1"/>
    <col min="12807" max="12807" width="12.6640625" style="138" customWidth="1"/>
    <col min="12808" max="13056" width="9.109375" style="138"/>
    <col min="13057" max="13057" width="4.33203125" style="138" customWidth="1"/>
    <col min="13058" max="13058" width="14.44140625" style="138" customWidth="1"/>
    <col min="13059" max="13059" width="38.33203125" style="138" customWidth="1"/>
    <col min="13060" max="13060" width="4.5546875" style="138" customWidth="1"/>
    <col min="13061" max="13061" width="10.5546875" style="138" customWidth="1"/>
    <col min="13062" max="13062" width="9.88671875" style="138" customWidth="1"/>
    <col min="13063" max="13063" width="12.6640625" style="138" customWidth="1"/>
    <col min="13064" max="13312" width="9.109375" style="138"/>
    <col min="13313" max="13313" width="4.33203125" style="138" customWidth="1"/>
    <col min="13314" max="13314" width="14.44140625" style="138" customWidth="1"/>
    <col min="13315" max="13315" width="38.33203125" style="138" customWidth="1"/>
    <col min="13316" max="13316" width="4.5546875" style="138" customWidth="1"/>
    <col min="13317" max="13317" width="10.5546875" style="138" customWidth="1"/>
    <col min="13318" max="13318" width="9.88671875" style="138" customWidth="1"/>
    <col min="13319" max="13319" width="12.6640625" style="138" customWidth="1"/>
    <col min="13320" max="13568" width="9.109375" style="138"/>
    <col min="13569" max="13569" width="4.33203125" style="138" customWidth="1"/>
    <col min="13570" max="13570" width="14.44140625" style="138" customWidth="1"/>
    <col min="13571" max="13571" width="38.33203125" style="138" customWidth="1"/>
    <col min="13572" max="13572" width="4.5546875" style="138" customWidth="1"/>
    <col min="13573" max="13573" width="10.5546875" style="138" customWidth="1"/>
    <col min="13574" max="13574" width="9.88671875" style="138" customWidth="1"/>
    <col min="13575" max="13575" width="12.6640625" style="138" customWidth="1"/>
    <col min="13576" max="13824" width="9.109375" style="138"/>
    <col min="13825" max="13825" width="4.33203125" style="138" customWidth="1"/>
    <col min="13826" max="13826" width="14.44140625" style="138" customWidth="1"/>
    <col min="13827" max="13827" width="38.33203125" style="138" customWidth="1"/>
    <col min="13828" max="13828" width="4.5546875" style="138" customWidth="1"/>
    <col min="13829" max="13829" width="10.5546875" style="138" customWidth="1"/>
    <col min="13830" max="13830" width="9.88671875" style="138" customWidth="1"/>
    <col min="13831" max="13831" width="12.6640625" style="138" customWidth="1"/>
    <col min="13832" max="14080" width="9.109375" style="138"/>
    <col min="14081" max="14081" width="4.33203125" style="138" customWidth="1"/>
    <col min="14082" max="14082" width="14.44140625" style="138" customWidth="1"/>
    <col min="14083" max="14083" width="38.33203125" style="138" customWidth="1"/>
    <col min="14084" max="14084" width="4.5546875" style="138" customWidth="1"/>
    <col min="14085" max="14085" width="10.5546875" style="138" customWidth="1"/>
    <col min="14086" max="14086" width="9.88671875" style="138" customWidth="1"/>
    <col min="14087" max="14087" width="12.6640625" style="138" customWidth="1"/>
    <col min="14088" max="14336" width="9.109375" style="138"/>
    <col min="14337" max="14337" width="4.33203125" style="138" customWidth="1"/>
    <col min="14338" max="14338" width="14.44140625" style="138" customWidth="1"/>
    <col min="14339" max="14339" width="38.33203125" style="138" customWidth="1"/>
    <col min="14340" max="14340" width="4.5546875" style="138" customWidth="1"/>
    <col min="14341" max="14341" width="10.5546875" style="138" customWidth="1"/>
    <col min="14342" max="14342" width="9.88671875" style="138" customWidth="1"/>
    <col min="14343" max="14343" width="12.6640625" style="138" customWidth="1"/>
    <col min="14344" max="14592" width="9.109375" style="138"/>
    <col min="14593" max="14593" width="4.33203125" style="138" customWidth="1"/>
    <col min="14594" max="14594" width="14.44140625" style="138" customWidth="1"/>
    <col min="14595" max="14595" width="38.33203125" style="138" customWidth="1"/>
    <col min="14596" max="14596" width="4.5546875" style="138" customWidth="1"/>
    <col min="14597" max="14597" width="10.5546875" style="138" customWidth="1"/>
    <col min="14598" max="14598" width="9.88671875" style="138" customWidth="1"/>
    <col min="14599" max="14599" width="12.6640625" style="138" customWidth="1"/>
    <col min="14600" max="14848" width="9.109375" style="138"/>
    <col min="14849" max="14849" width="4.33203125" style="138" customWidth="1"/>
    <col min="14850" max="14850" width="14.44140625" style="138" customWidth="1"/>
    <col min="14851" max="14851" width="38.33203125" style="138" customWidth="1"/>
    <col min="14852" max="14852" width="4.5546875" style="138" customWidth="1"/>
    <col min="14853" max="14853" width="10.5546875" style="138" customWidth="1"/>
    <col min="14854" max="14854" width="9.88671875" style="138" customWidth="1"/>
    <col min="14855" max="14855" width="12.6640625" style="138" customWidth="1"/>
    <col min="14856" max="15104" width="9.109375" style="138"/>
    <col min="15105" max="15105" width="4.33203125" style="138" customWidth="1"/>
    <col min="15106" max="15106" width="14.44140625" style="138" customWidth="1"/>
    <col min="15107" max="15107" width="38.33203125" style="138" customWidth="1"/>
    <col min="15108" max="15108" width="4.5546875" style="138" customWidth="1"/>
    <col min="15109" max="15109" width="10.5546875" style="138" customWidth="1"/>
    <col min="15110" max="15110" width="9.88671875" style="138" customWidth="1"/>
    <col min="15111" max="15111" width="12.6640625" style="138" customWidth="1"/>
    <col min="15112" max="15360" width="9.109375" style="138"/>
    <col min="15361" max="15361" width="4.33203125" style="138" customWidth="1"/>
    <col min="15362" max="15362" width="14.44140625" style="138" customWidth="1"/>
    <col min="15363" max="15363" width="38.33203125" style="138" customWidth="1"/>
    <col min="15364" max="15364" width="4.5546875" style="138" customWidth="1"/>
    <col min="15365" max="15365" width="10.5546875" style="138" customWidth="1"/>
    <col min="15366" max="15366" width="9.88671875" style="138" customWidth="1"/>
    <col min="15367" max="15367" width="12.6640625" style="138" customWidth="1"/>
    <col min="15368" max="15616" width="9.109375" style="138"/>
    <col min="15617" max="15617" width="4.33203125" style="138" customWidth="1"/>
    <col min="15618" max="15618" width="14.44140625" style="138" customWidth="1"/>
    <col min="15619" max="15619" width="38.33203125" style="138" customWidth="1"/>
    <col min="15620" max="15620" width="4.5546875" style="138" customWidth="1"/>
    <col min="15621" max="15621" width="10.5546875" style="138" customWidth="1"/>
    <col min="15622" max="15622" width="9.88671875" style="138" customWidth="1"/>
    <col min="15623" max="15623" width="12.6640625" style="138" customWidth="1"/>
    <col min="15624" max="15872" width="9.109375" style="138"/>
    <col min="15873" max="15873" width="4.33203125" style="138" customWidth="1"/>
    <col min="15874" max="15874" width="14.44140625" style="138" customWidth="1"/>
    <col min="15875" max="15875" width="38.33203125" style="138" customWidth="1"/>
    <col min="15876" max="15876" width="4.5546875" style="138" customWidth="1"/>
    <col min="15877" max="15877" width="10.5546875" style="138" customWidth="1"/>
    <col min="15878" max="15878" width="9.88671875" style="138" customWidth="1"/>
    <col min="15879" max="15879" width="12.6640625" style="138" customWidth="1"/>
    <col min="15880" max="16128" width="9.109375" style="138"/>
    <col min="16129" max="16129" width="4.33203125" style="138" customWidth="1"/>
    <col min="16130" max="16130" width="14.44140625" style="138" customWidth="1"/>
    <col min="16131" max="16131" width="38.33203125" style="138" customWidth="1"/>
    <col min="16132" max="16132" width="4.5546875" style="138" customWidth="1"/>
    <col min="16133" max="16133" width="10.5546875" style="138" customWidth="1"/>
    <col min="16134" max="16134" width="9.88671875" style="138" customWidth="1"/>
    <col min="16135" max="16135" width="12.6640625" style="138" customWidth="1"/>
    <col min="16136" max="16384" width="9.109375" style="138"/>
  </cols>
  <sheetData>
    <row r="1" spans="1:7" ht="15.6">
      <c r="A1" s="259" t="s">
        <v>42</v>
      </c>
      <c r="B1" s="259"/>
      <c r="C1" s="260"/>
      <c r="D1" s="259"/>
      <c r="E1" s="259"/>
      <c r="F1" s="259"/>
      <c r="G1" s="259"/>
    </row>
    <row r="2" spans="1:7" ht="24.9" customHeight="1">
      <c r="A2" s="139" t="s">
        <v>97</v>
      </c>
      <c r="B2" s="140"/>
      <c r="C2" s="261"/>
      <c r="D2" s="261"/>
      <c r="E2" s="261"/>
      <c r="F2" s="261"/>
      <c r="G2" s="262"/>
    </row>
    <row r="3" spans="1:7" ht="24.9" hidden="1" customHeight="1">
      <c r="A3" s="139" t="s">
        <v>44</v>
      </c>
      <c r="B3" s="140"/>
      <c r="C3" s="261"/>
      <c r="D3" s="261"/>
      <c r="E3" s="261"/>
      <c r="F3" s="261"/>
      <c r="G3" s="262"/>
    </row>
    <row r="4" spans="1:7" ht="24.9" hidden="1" customHeight="1">
      <c r="A4" s="139" t="s">
        <v>45</v>
      </c>
      <c r="B4" s="140"/>
      <c r="C4" s="261"/>
      <c r="D4" s="261"/>
      <c r="E4" s="261"/>
      <c r="F4" s="261"/>
      <c r="G4" s="262"/>
    </row>
    <row r="5" spans="1:7" hidden="1">
      <c r="B5" s="141"/>
      <c r="C5" s="142"/>
      <c r="D5" s="143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/>
  <cols>
    <col min="1" max="16384" width="8.88671875" style="11"/>
  </cols>
  <sheetData>
    <row r="1" spans="1:7">
      <c r="A1" s="10" t="s">
        <v>0</v>
      </c>
    </row>
    <row r="2" spans="1:7" ht="57.75" customHeight="1">
      <c r="A2" s="263" t="s">
        <v>1</v>
      </c>
      <c r="B2" s="263"/>
      <c r="C2" s="263"/>
      <c r="D2" s="263"/>
      <c r="E2" s="263"/>
      <c r="F2" s="263"/>
      <c r="G2" s="26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33203125" defaultRowHeight="13.2"/>
  <cols>
    <col min="1" max="1" width="4.33203125" style="3" customWidth="1"/>
    <col min="2" max="2" width="14.44140625" style="3" customWidth="1"/>
    <col min="3" max="3" width="38.33203125" style="9" customWidth="1"/>
    <col min="4" max="4" width="4.5546875" style="3" customWidth="1"/>
    <col min="5" max="5" width="10.5546875" style="3" customWidth="1"/>
    <col min="6" max="6" width="9.6640625" style="3" customWidth="1"/>
    <col min="7" max="7" width="12.6640625" style="3" customWidth="1"/>
    <col min="8" max="256" width="9.33203125" style="3"/>
    <col min="257" max="257" width="4.33203125" style="3" customWidth="1"/>
    <col min="258" max="258" width="14.44140625" style="3" customWidth="1"/>
    <col min="259" max="259" width="38.33203125" style="3" customWidth="1"/>
    <col min="260" max="260" width="4.5546875" style="3" customWidth="1"/>
    <col min="261" max="261" width="10.5546875" style="3" customWidth="1"/>
    <col min="262" max="262" width="9.6640625" style="3" customWidth="1"/>
    <col min="263" max="263" width="12.6640625" style="3" customWidth="1"/>
    <col min="264" max="512" width="9.33203125" style="3"/>
    <col min="513" max="513" width="4.33203125" style="3" customWidth="1"/>
    <col min="514" max="514" width="14.44140625" style="3" customWidth="1"/>
    <col min="515" max="515" width="38.33203125" style="3" customWidth="1"/>
    <col min="516" max="516" width="4.5546875" style="3" customWidth="1"/>
    <col min="517" max="517" width="10.5546875" style="3" customWidth="1"/>
    <col min="518" max="518" width="9.6640625" style="3" customWidth="1"/>
    <col min="519" max="519" width="12.6640625" style="3" customWidth="1"/>
    <col min="520" max="768" width="9.33203125" style="3"/>
    <col min="769" max="769" width="4.33203125" style="3" customWidth="1"/>
    <col min="770" max="770" width="14.44140625" style="3" customWidth="1"/>
    <col min="771" max="771" width="38.33203125" style="3" customWidth="1"/>
    <col min="772" max="772" width="4.5546875" style="3" customWidth="1"/>
    <col min="773" max="773" width="10.5546875" style="3" customWidth="1"/>
    <col min="774" max="774" width="9.6640625" style="3" customWidth="1"/>
    <col min="775" max="775" width="12.6640625" style="3" customWidth="1"/>
    <col min="776" max="1024" width="9.33203125" style="3"/>
    <col min="1025" max="1025" width="4.33203125" style="3" customWidth="1"/>
    <col min="1026" max="1026" width="14.44140625" style="3" customWidth="1"/>
    <col min="1027" max="1027" width="38.33203125" style="3" customWidth="1"/>
    <col min="1028" max="1028" width="4.5546875" style="3" customWidth="1"/>
    <col min="1029" max="1029" width="10.5546875" style="3" customWidth="1"/>
    <col min="1030" max="1030" width="9.6640625" style="3" customWidth="1"/>
    <col min="1031" max="1031" width="12.6640625" style="3" customWidth="1"/>
    <col min="1032" max="1280" width="9.33203125" style="3"/>
    <col min="1281" max="1281" width="4.33203125" style="3" customWidth="1"/>
    <col min="1282" max="1282" width="14.44140625" style="3" customWidth="1"/>
    <col min="1283" max="1283" width="38.33203125" style="3" customWidth="1"/>
    <col min="1284" max="1284" width="4.5546875" style="3" customWidth="1"/>
    <col min="1285" max="1285" width="10.5546875" style="3" customWidth="1"/>
    <col min="1286" max="1286" width="9.6640625" style="3" customWidth="1"/>
    <col min="1287" max="1287" width="12.6640625" style="3" customWidth="1"/>
    <col min="1288" max="1536" width="9.33203125" style="3"/>
    <col min="1537" max="1537" width="4.33203125" style="3" customWidth="1"/>
    <col min="1538" max="1538" width="14.44140625" style="3" customWidth="1"/>
    <col min="1539" max="1539" width="38.33203125" style="3" customWidth="1"/>
    <col min="1540" max="1540" width="4.5546875" style="3" customWidth="1"/>
    <col min="1541" max="1541" width="10.5546875" style="3" customWidth="1"/>
    <col min="1542" max="1542" width="9.6640625" style="3" customWidth="1"/>
    <col min="1543" max="1543" width="12.6640625" style="3" customWidth="1"/>
    <col min="1544" max="1792" width="9.33203125" style="3"/>
    <col min="1793" max="1793" width="4.33203125" style="3" customWidth="1"/>
    <col min="1794" max="1794" width="14.44140625" style="3" customWidth="1"/>
    <col min="1795" max="1795" width="38.33203125" style="3" customWidth="1"/>
    <col min="1796" max="1796" width="4.5546875" style="3" customWidth="1"/>
    <col min="1797" max="1797" width="10.5546875" style="3" customWidth="1"/>
    <col min="1798" max="1798" width="9.6640625" style="3" customWidth="1"/>
    <col min="1799" max="1799" width="12.6640625" style="3" customWidth="1"/>
    <col min="1800" max="2048" width="9.33203125" style="3"/>
    <col min="2049" max="2049" width="4.33203125" style="3" customWidth="1"/>
    <col min="2050" max="2050" width="14.44140625" style="3" customWidth="1"/>
    <col min="2051" max="2051" width="38.33203125" style="3" customWidth="1"/>
    <col min="2052" max="2052" width="4.5546875" style="3" customWidth="1"/>
    <col min="2053" max="2053" width="10.5546875" style="3" customWidth="1"/>
    <col min="2054" max="2054" width="9.6640625" style="3" customWidth="1"/>
    <col min="2055" max="2055" width="12.6640625" style="3" customWidth="1"/>
    <col min="2056" max="2304" width="9.33203125" style="3"/>
    <col min="2305" max="2305" width="4.33203125" style="3" customWidth="1"/>
    <col min="2306" max="2306" width="14.44140625" style="3" customWidth="1"/>
    <col min="2307" max="2307" width="38.33203125" style="3" customWidth="1"/>
    <col min="2308" max="2308" width="4.5546875" style="3" customWidth="1"/>
    <col min="2309" max="2309" width="10.5546875" style="3" customWidth="1"/>
    <col min="2310" max="2310" width="9.6640625" style="3" customWidth="1"/>
    <col min="2311" max="2311" width="12.6640625" style="3" customWidth="1"/>
    <col min="2312" max="2560" width="9.33203125" style="3"/>
    <col min="2561" max="2561" width="4.33203125" style="3" customWidth="1"/>
    <col min="2562" max="2562" width="14.44140625" style="3" customWidth="1"/>
    <col min="2563" max="2563" width="38.33203125" style="3" customWidth="1"/>
    <col min="2564" max="2564" width="4.5546875" style="3" customWidth="1"/>
    <col min="2565" max="2565" width="10.5546875" style="3" customWidth="1"/>
    <col min="2566" max="2566" width="9.6640625" style="3" customWidth="1"/>
    <col min="2567" max="2567" width="12.6640625" style="3" customWidth="1"/>
    <col min="2568" max="2816" width="9.33203125" style="3"/>
    <col min="2817" max="2817" width="4.33203125" style="3" customWidth="1"/>
    <col min="2818" max="2818" width="14.44140625" style="3" customWidth="1"/>
    <col min="2819" max="2819" width="38.33203125" style="3" customWidth="1"/>
    <col min="2820" max="2820" width="4.5546875" style="3" customWidth="1"/>
    <col min="2821" max="2821" width="10.5546875" style="3" customWidth="1"/>
    <col min="2822" max="2822" width="9.6640625" style="3" customWidth="1"/>
    <col min="2823" max="2823" width="12.6640625" style="3" customWidth="1"/>
    <col min="2824" max="3072" width="9.33203125" style="3"/>
    <col min="3073" max="3073" width="4.33203125" style="3" customWidth="1"/>
    <col min="3074" max="3074" width="14.44140625" style="3" customWidth="1"/>
    <col min="3075" max="3075" width="38.33203125" style="3" customWidth="1"/>
    <col min="3076" max="3076" width="4.5546875" style="3" customWidth="1"/>
    <col min="3077" max="3077" width="10.5546875" style="3" customWidth="1"/>
    <col min="3078" max="3078" width="9.6640625" style="3" customWidth="1"/>
    <col min="3079" max="3079" width="12.6640625" style="3" customWidth="1"/>
    <col min="3080" max="3328" width="9.33203125" style="3"/>
    <col min="3329" max="3329" width="4.33203125" style="3" customWidth="1"/>
    <col min="3330" max="3330" width="14.44140625" style="3" customWidth="1"/>
    <col min="3331" max="3331" width="38.33203125" style="3" customWidth="1"/>
    <col min="3332" max="3332" width="4.5546875" style="3" customWidth="1"/>
    <col min="3333" max="3333" width="10.5546875" style="3" customWidth="1"/>
    <col min="3334" max="3334" width="9.6640625" style="3" customWidth="1"/>
    <col min="3335" max="3335" width="12.6640625" style="3" customWidth="1"/>
    <col min="3336" max="3584" width="9.33203125" style="3"/>
    <col min="3585" max="3585" width="4.33203125" style="3" customWidth="1"/>
    <col min="3586" max="3586" width="14.44140625" style="3" customWidth="1"/>
    <col min="3587" max="3587" width="38.33203125" style="3" customWidth="1"/>
    <col min="3588" max="3588" width="4.5546875" style="3" customWidth="1"/>
    <col min="3589" max="3589" width="10.5546875" style="3" customWidth="1"/>
    <col min="3590" max="3590" width="9.6640625" style="3" customWidth="1"/>
    <col min="3591" max="3591" width="12.6640625" style="3" customWidth="1"/>
    <col min="3592" max="3840" width="9.33203125" style="3"/>
    <col min="3841" max="3841" width="4.33203125" style="3" customWidth="1"/>
    <col min="3842" max="3842" width="14.44140625" style="3" customWidth="1"/>
    <col min="3843" max="3843" width="38.33203125" style="3" customWidth="1"/>
    <col min="3844" max="3844" width="4.5546875" style="3" customWidth="1"/>
    <col min="3845" max="3845" width="10.5546875" style="3" customWidth="1"/>
    <col min="3846" max="3846" width="9.6640625" style="3" customWidth="1"/>
    <col min="3847" max="3847" width="12.6640625" style="3" customWidth="1"/>
    <col min="3848" max="4096" width="9.33203125" style="3"/>
    <col min="4097" max="4097" width="4.33203125" style="3" customWidth="1"/>
    <col min="4098" max="4098" width="14.44140625" style="3" customWidth="1"/>
    <col min="4099" max="4099" width="38.33203125" style="3" customWidth="1"/>
    <col min="4100" max="4100" width="4.5546875" style="3" customWidth="1"/>
    <col min="4101" max="4101" width="10.5546875" style="3" customWidth="1"/>
    <col min="4102" max="4102" width="9.6640625" style="3" customWidth="1"/>
    <col min="4103" max="4103" width="12.6640625" style="3" customWidth="1"/>
    <col min="4104" max="4352" width="9.33203125" style="3"/>
    <col min="4353" max="4353" width="4.33203125" style="3" customWidth="1"/>
    <col min="4354" max="4354" width="14.44140625" style="3" customWidth="1"/>
    <col min="4355" max="4355" width="38.33203125" style="3" customWidth="1"/>
    <col min="4356" max="4356" width="4.5546875" style="3" customWidth="1"/>
    <col min="4357" max="4357" width="10.5546875" style="3" customWidth="1"/>
    <col min="4358" max="4358" width="9.6640625" style="3" customWidth="1"/>
    <col min="4359" max="4359" width="12.6640625" style="3" customWidth="1"/>
    <col min="4360" max="4608" width="9.33203125" style="3"/>
    <col min="4609" max="4609" width="4.33203125" style="3" customWidth="1"/>
    <col min="4610" max="4610" width="14.44140625" style="3" customWidth="1"/>
    <col min="4611" max="4611" width="38.33203125" style="3" customWidth="1"/>
    <col min="4612" max="4612" width="4.5546875" style="3" customWidth="1"/>
    <col min="4613" max="4613" width="10.5546875" style="3" customWidth="1"/>
    <col min="4614" max="4614" width="9.6640625" style="3" customWidth="1"/>
    <col min="4615" max="4615" width="12.6640625" style="3" customWidth="1"/>
    <col min="4616" max="4864" width="9.33203125" style="3"/>
    <col min="4865" max="4865" width="4.33203125" style="3" customWidth="1"/>
    <col min="4866" max="4866" width="14.44140625" style="3" customWidth="1"/>
    <col min="4867" max="4867" width="38.33203125" style="3" customWidth="1"/>
    <col min="4868" max="4868" width="4.5546875" style="3" customWidth="1"/>
    <col min="4869" max="4869" width="10.5546875" style="3" customWidth="1"/>
    <col min="4870" max="4870" width="9.6640625" style="3" customWidth="1"/>
    <col min="4871" max="4871" width="12.6640625" style="3" customWidth="1"/>
    <col min="4872" max="5120" width="9.33203125" style="3"/>
    <col min="5121" max="5121" width="4.33203125" style="3" customWidth="1"/>
    <col min="5122" max="5122" width="14.44140625" style="3" customWidth="1"/>
    <col min="5123" max="5123" width="38.33203125" style="3" customWidth="1"/>
    <col min="5124" max="5124" width="4.5546875" style="3" customWidth="1"/>
    <col min="5125" max="5125" width="10.5546875" style="3" customWidth="1"/>
    <col min="5126" max="5126" width="9.6640625" style="3" customWidth="1"/>
    <col min="5127" max="5127" width="12.6640625" style="3" customWidth="1"/>
    <col min="5128" max="5376" width="9.33203125" style="3"/>
    <col min="5377" max="5377" width="4.33203125" style="3" customWidth="1"/>
    <col min="5378" max="5378" width="14.44140625" style="3" customWidth="1"/>
    <col min="5379" max="5379" width="38.33203125" style="3" customWidth="1"/>
    <col min="5380" max="5380" width="4.5546875" style="3" customWidth="1"/>
    <col min="5381" max="5381" width="10.5546875" style="3" customWidth="1"/>
    <col min="5382" max="5382" width="9.6640625" style="3" customWidth="1"/>
    <col min="5383" max="5383" width="12.6640625" style="3" customWidth="1"/>
    <col min="5384" max="5632" width="9.33203125" style="3"/>
    <col min="5633" max="5633" width="4.33203125" style="3" customWidth="1"/>
    <col min="5634" max="5634" width="14.44140625" style="3" customWidth="1"/>
    <col min="5635" max="5635" width="38.33203125" style="3" customWidth="1"/>
    <col min="5636" max="5636" width="4.5546875" style="3" customWidth="1"/>
    <col min="5637" max="5637" width="10.5546875" style="3" customWidth="1"/>
    <col min="5638" max="5638" width="9.6640625" style="3" customWidth="1"/>
    <col min="5639" max="5639" width="12.6640625" style="3" customWidth="1"/>
    <col min="5640" max="5888" width="9.33203125" style="3"/>
    <col min="5889" max="5889" width="4.33203125" style="3" customWidth="1"/>
    <col min="5890" max="5890" width="14.44140625" style="3" customWidth="1"/>
    <col min="5891" max="5891" width="38.33203125" style="3" customWidth="1"/>
    <col min="5892" max="5892" width="4.5546875" style="3" customWidth="1"/>
    <col min="5893" max="5893" width="10.5546875" style="3" customWidth="1"/>
    <col min="5894" max="5894" width="9.6640625" style="3" customWidth="1"/>
    <col min="5895" max="5895" width="12.6640625" style="3" customWidth="1"/>
    <col min="5896" max="6144" width="9.33203125" style="3"/>
    <col min="6145" max="6145" width="4.33203125" style="3" customWidth="1"/>
    <col min="6146" max="6146" width="14.44140625" style="3" customWidth="1"/>
    <col min="6147" max="6147" width="38.33203125" style="3" customWidth="1"/>
    <col min="6148" max="6148" width="4.5546875" style="3" customWidth="1"/>
    <col min="6149" max="6149" width="10.5546875" style="3" customWidth="1"/>
    <col min="6150" max="6150" width="9.6640625" style="3" customWidth="1"/>
    <col min="6151" max="6151" width="12.6640625" style="3" customWidth="1"/>
    <col min="6152" max="6400" width="9.33203125" style="3"/>
    <col min="6401" max="6401" width="4.33203125" style="3" customWidth="1"/>
    <col min="6402" max="6402" width="14.44140625" style="3" customWidth="1"/>
    <col min="6403" max="6403" width="38.33203125" style="3" customWidth="1"/>
    <col min="6404" max="6404" width="4.5546875" style="3" customWidth="1"/>
    <col min="6405" max="6405" width="10.5546875" style="3" customWidth="1"/>
    <col min="6406" max="6406" width="9.6640625" style="3" customWidth="1"/>
    <col min="6407" max="6407" width="12.6640625" style="3" customWidth="1"/>
    <col min="6408" max="6656" width="9.33203125" style="3"/>
    <col min="6657" max="6657" width="4.33203125" style="3" customWidth="1"/>
    <col min="6658" max="6658" width="14.44140625" style="3" customWidth="1"/>
    <col min="6659" max="6659" width="38.33203125" style="3" customWidth="1"/>
    <col min="6660" max="6660" width="4.5546875" style="3" customWidth="1"/>
    <col min="6661" max="6661" width="10.5546875" style="3" customWidth="1"/>
    <col min="6662" max="6662" width="9.6640625" style="3" customWidth="1"/>
    <col min="6663" max="6663" width="12.6640625" style="3" customWidth="1"/>
    <col min="6664" max="6912" width="9.33203125" style="3"/>
    <col min="6913" max="6913" width="4.33203125" style="3" customWidth="1"/>
    <col min="6914" max="6914" width="14.44140625" style="3" customWidth="1"/>
    <col min="6915" max="6915" width="38.33203125" style="3" customWidth="1"/>
    <col min="6916" max="6916" width="4.5546875" style="3" customWidth="1"/>
    <col min="6917" max="6917" width="10.5546875" style="3" customWidth="1"/>
    <col min="6918" max="6918" width="9.6640625" style="3" customWidth="1"/>
    <col min="6919" max="6919" width="12.6640625" style="3" customWidth="1"/>
    <col min="6920" max="7168" width="9.33203125" style="3"/>
    <col min="7169" max="7169" width="4.33203125" style="3" customWidth="1"/>
    <col min="7170" max="7170" width="14.44140625" style="3" customWidth="1"/>
    <col min="7171" max="7171" width="38.33203125" style="3" customWidth="1"/>
    <col min="7172" max="7172" width="4.5546875" style="3" customWidth="1"/>
    <col min="7173" max="7173" width="10.5546875" style="3" customWidth="1"/>
    <col min="7174" max="7174" width="9.6640625" style="3" customWidth="1"/>
    <col min="7175" max="7175" width="12.6640625" style="3" customWidth="1"/>
    <col min="7176" max="7424" width="9.33203125" style="3"/>
    <col min="7425" max="7425" width="4.33203125" style="3" customWidth="1"/>
    <col min="7426" max="7426" width="14.44140625" style="3" customWidth="1"/>
    <col min="7427" max="7427" width="38.33203125" style="3" customWidth="1"/>
    <col min="7428" max="7428" width="4.5546875" style="3" customWidth="1"/>
    <col min="7429" max="7429" width="10.5546875" style="3" customWidth="1"/>
    <col min="7430" max="7430" width="9.6640625" style="3" customWidth="1"/>
    <col min="7431" max="7431" width="12.6640625" style="3" customWidth="1"/>
    <col min="7432" max="7680" width="9.33203125" style="3"/>
    <col min="7681" max="7681" width="4.33203125" style="3" customWidth="1"/>
    <col min="7682" max="7682" width="14.44140625" style="3" customWidth="1"/>
    <col min="7683" max="7683" width="38.33203125" style="3" customWidth="1"/>
    <col min="7684" max="7684" width="4.5546875" style="3" customWidth="1"/>
    <col min="7685" max="7685" width="10.5546875" style="3" customWidth="1"/>
    <col min="7686" max="7686" width="9.6640625" style="3" customWidth="1"/>
    <col min="7687" max="7687" width="12.6640625" style="3" customWidth="1"/>
    <col min="7688" max="7936" width="9.33203125" style="3"/>
    <col min="7937" max="7937" width="4.33203125" style="3" customWidth="1"/>
    <col min="7938" max="7938" width="14.44140625" style="3" customWidth="1"/>
    <col min="7939" max="7939" width="38.33203125" style="3" customWidth="1"/>
    <col min="7940" max="7940" width="4.5546875" style="3" customWidth="1"/>
    <col min="7941" max="7941" width="10.5546875" style="3" customWidth="1"/>
    <col min="7942" max="7942" width="9.6640625" style="3" customWidth="1"/>
    <col min="7943" max="7943" width="12.6640625" style="3" customWidth="1"/>
    <col min="7944" max="8192" width="9.33203125" style="3"/>
    <col min="8193" max="8193" width="4.33203125" style="3" customWidth="1"/>
    <col min="8194" max="8194" width="14.44140625" style="3" customWidth="1"/>
    <col min="8195" max="8195" width="38.33203125" style="3" customWidth="1"/>
    <col min="8196" max="8196" width="4.5546875" style="3" customWidth="1"/>
    <col min="8197" max="8197" width="10.5546875" style="3" customWidth="1"/>
    <col min="8198" max="8198" width="9.6640625" style="3" customWidth="1"/>
    <col min="8199" max="8199" width="12.6640625" style="3" customWidth="1"/>
    <col min="8200" max="8448" width="9.33203125" style="3"/>
    <col min="8449" max="8449" width="4.33203125" style="3" customWidth="1"/>
    <col min="8450" max="8450" width="14.44140625" style="3" customWidth="1"/>
    <col min="8451" max="8451" width="38.33203125" style="3" customWidth="1"/>
    <col min="8452" max="8452" width="4.5546875" style="3" customWidth="1"/>
    <col min="8453" max="8453" width="10.5546875" style="3" customWidth="1"/>
    <col min="8454" max="8454" width="9.6640625" style="3" customWidth="1"/>
    <col min="8455" max="8455" width="12.6640625" style="3" customWidth="1"/>
    <col min="8456" max="8704" width="9.33203125" style="3"/>
    <col min="8705" max="8705" width="4.33203125" style="3" customWidth="1"/>
    <col min="8706" max="8706" width="14.44140625" style="3" customWidth="1"/>
    <col min="8707" max="8707" width="38.33203125" style="3" customWidth="1"/>
    <col min="8708" max="8708" width="4.5546875" style="3" customWidth="1"/>
    <col min="8709" max="8709" width="10.5546875" style="3" customWidth="1"/>
    <col min="8710" max="8710" width="9.6640625" style="3" customWidth="1"/>
    <col min="8711" max="8711" width="12.6640625" style="3" customWidth="1"/>
    <col min="8712" max="8960" width="9.33203125" style="3"/>
    <col min="8961" max="8961" width="4.33203125" style="3" customWidth="1"/>
    <col min="8962" max="8962" width="14.44140625" style="3" customWidth="1"/>
    <col min="8963" max="8963" width="38.33203125" style="3" customWidth="1"/>
    <col min="8964" max="8964" width="4.5546875" style="3" customWidth="1"/>
    <col min="8965" max="8965" width="10.5546875" style="3" customWidth="1"/>
    <col min="8966" max="8966" width="9.6640625" style="3" customWidth="1"/>
    <col min="8967" max="8967" width="12.6640625" style="3" customWidth="1"/>
    <col min="8968" max="9216" width="9.33203125" style="3"/>
    <col min="9217" max="9217" width="4.33203125" style="3" customWidth="1"/>
    <col min="9218" max="9218" width="14.44140625" style="3" customWidth="1"/>
    <col min="9219" max="9219" width="38.33203125" style="3" customWidth="1"/>
    <col min="9220" max="9220" width="4.5546875" style="3" customWidth="1"/>
    <col min="9221" max="9221" width="10.5546875" style="3" customWidth="1"/>
    <col min="9222" max="9222" width="9.6640625" style="3" customWidth="1"/>
    <col min="9223" max="9223" width="12.6640625" style="3" customWidth="1"/>
    <col min="9224" max="9472" width="9.33203125" style="3"/>
    <col min="9473" max="9473" width="4.33203125" style="3" customWidth="1"/>
    <col min="9474" max="9474" width="14.44140625" style="3" customWidth="1"/>
    <col min="9475" max="9475" width="38.33203125" style="3" customWidth="1"/>
    <col min="9476" max="9476" width="4.5546875" style="3" customWidth="1"/>
    <col min="9477" max="9477" width="10.5546875" style="3" customWidth="1"/>
    <col min="9478" max="9478" width="9.6640625" style="3" customWidth="1"/>
    <col min="9479" max="9479" width="12.6640625" style="3" customWidth="1"/>
    <col min="9480" max="9728" width="9.33203125" style="3"/>
    <col min="9729" max="9729" width="4.33203125" style="3" customWidth="1"/>
    <col min="9730" max="9730" width="14.44140625" style="3" customWidth="1"/>
    <col min="9731" max="9731" width="38.33203125" style="3" customWidth="1"/>
    <col min="9732" max="9732" width="4.5546875" style="3" customWidth="1"/>
    <col min="9733" max="9733" width="10.5546875" style="3" customWidth="1"/>
    <col min="9734" max="9734" width="9.6640625" style="3" customWidth="1"/>
    <col min="9735" max="9735" width="12.6640625" style="3" customWidth="1"/>
    <col min="9736" max="9984" width="9.33203125" style="3"/>
    <col min="9985" max="9985" width="4.33203125" style="3" customWidth="1"/>
    <col min="9986" max="9986" width="14.44140625" style="3" customWidth="1"/>
    <col min="9987" max="9987" width="38.33203125" style="3" customWidth="1"/>
    <col min="9988" max="9988" width="4.5546875" style="3" customWidth="1"/>
    <col min="9989" max="9989" width="10.5546875" style="3" customWidth="1"/>
    <col min="9990" max="9990" width="9.6640625" style="3" customWidth="1"/>
    <col min="9991" max="9991" width="12.6640625" style="3" customWidth="1"/>
    <col min="9992" max="10240" width="9.33203125" style="3"/>
    <col min="10241" max="10241" width="4.33203125" style="3" customWidth="1"/>
    <col min="10242" max="10242" width="14.44140625" style="3" customWidth="1"/>
    <col min="10243" max="10243" width="38.33203125" style="3" customWidth="1"/>
    <col min="10244" max="10244" width="4.5546875" style="3" customWidth="1"/>
    <col min="10245" max="10245" width="10.5546875" style="3" customWidth="1"/>
    <col min="10246" max="10246" width="9.6640625" style="3" customWidth="1"/>
    <col min="10247" max="10247" width="12.6640625" style="3" customWidth="1"/>
    <col min="10248" max="10496" width="9.33203125" style="3"/>
    <col min="10497" max="10497" width="4.33203125" style="3" customWidth="1"/>
    <col min="10498" max="10498" width="14.44140625" style="3" customWidth="1"/>
    <col min="10499" max="10499" width="38.33203125" style="3" customWidth="1"/>
    <col min="10500" max="10500" width="4.5546875" style="3" customWidth="1"/>
    <col min="10501" max="10501" width="10.5546875" style="3" customWidth="1"/>
    <col min="10502" max="10502" width="9.6640625" style="3" customWidth="1"/>
    <col min="10503" max="10503" width="12.6640625" style="3" customWidth="1"/>
    <col min="10504" max="10752" width="9.33203125" style="3"/>
    <col min="10753" max="10753" width="4.33203125" style="3" customWidth="1"/>
    <col min="10754" max="10754" width="14.44140625" style="3" customWidth="1"/>
    <col min="10755" max="10755" width="38.33203125" style="3" customWidth="1"/>
    <col min="10756" max="10756" width="4.5546875" style="3" customWidth="1"/>
    <col min="10757" max="10757" width="10.5546875" style="3" customWidth="1"/>
    <col min="10758" max="10758" width="9.6640625" style="3" customWidth="1"/>
    <col min="10759" max="10759" width="12.6640625" style="3" customWidth="1"/>
    <col min="10760" max="11008" width="9.33203125" style="3"/>
    <col min="11009" max="11009" width="4.33203125" style="3" customWidth="1"/>
    <col min="11010" max="11010" width="14.44140625" style="3" customWidth="1"/>
    <col min="11011" max="11011" width="38.33203125" style="3" customWidth="1"/>
    <col min="11012" max="11012" width="4.5546875" style="3" customWidth="1"/>
    <col min="11013" max="11013" width="10.5546875" style="3" customWidth="1"/>
    <col min="11014" max="11014" width="9.6640625" style="3" customWidth="1"/>
    <col min="11015" max="11015" width="12.6640625" style="3" customWidth="1"/>
    <col min="11016" max="11264" width="9.33203125" style="3"/>
    <col min="11265" max="11265" width="4.33203125" style="3" customWidth="1"/>
    <col min="11266" max="11266" width="14.44140625" style="3" customWidth="1"/>
    <col min="11267" max="11267" width="38.33203125" style="3" customWidth="1"/>
    <col min="11268" max="11268" width="4.5546875" style="3" customWidth="1"/>
    <col min="11269" max="11269" width="10.5546875" style="3" customWidth="1"/>
    <col min="11270" max="11270" width="9.6640625" style="3" customWidth="1"/>
    <col min="11271" max="11271" width="12.6640625" style="3" customWidth="1"/>
    <col min="11272" max="11520" width="9.33203125" style="3"/>
    <col min="11521" max="11521" width="4.33203125" style="3" customWidth="1"/>
    <col min="11522" max="11522" width="14.44140625" style="3" customWidth="1"/>
    <col min="11523" max="11523" width="38.33203125" style="3" customWidth="1"/>
    <col min="11524" max="11524" width="4.5546875" style="3" customWidth="1"/>
    <col min="11525" max="11525" width="10.5546875" style="3" customWidth="1"/>
    <col min="11526" max="11526" width="9.6640625" style="3" customWidth="1"/>
    <col min="11527" max="11527" width="12.6640625" style="3" customWidth="1"/>
    <col min="11528" max="11776" width="9.33203125" style="3"/>
    <col min="11777" max="11777" width="4.33203125" style="3" customWidth="1"/>
    <col min="11778" max="11778" width="14.44140625" style="3" customWidth="1"/>
    <col min="11779" max="11779" width="38.33203125" style="3" customWidth="1"/>
    <col min="11780" max="11780" width="4.5546875" style="3" customWidth="1"/>
    <col min="11781" max="11781" width="10.5546875" style="3" customWidth="1"/>
    <col min="11782" max="11782" width="9.6640625" style="3" customWidth="1"/>
    <col min="11783" max="11783" width="12.6640625" style="3" customWidth="1"/>
    <col min="11784" max="12032" width="9.33203125" style="3"/>
    <col min="12033" max="12033" width="4.33203125" style="3" customWidth="1"/>
    <col min="12034" max="12034" width="14.44140625" style="3" customWidth="1"/>
    <col min="12035" max="12035" width="38.33203125" style="3" customWidth="1"/>
    <col min="12036" max="12036" width="4.5546875" style="3" customWidth="1"/>
    <col min="12037" max="12037" width="10.5546875" style="3" customWidth="1"/>
    <col min="12038" max="12038" width="9.6640625" style="3" customWidth="1"/>
    <col min="12039" max="12039" width="12.6640625" style="3" customWidth="1"/>
    <col min="12040" max="12288" width="9.33203125" style="3"/>
    <col min="12289" max="12289" width="4.33203125" style="3" customWidth="1"/>
    <col min="12290" max="12290" width="14.44140625" style="3" customWidth="1"/>
    <col min="12291" max="12291" width="38.33203125" style="3" customWidth="1"/>
    <col min="12292" max="12292" width="4.5546875" style="3" customWidth="1"/>
    <col min="12293" max="12293" width="10.5546875" style="3" customWidth="1"/>
    <col min="12294" max="12294" width="9.6640625" style="3" customWidth="1"/>
    <col min="12295" max="12295" width="12.6640625" style="3" customWidth="1"/>
    <col min="12296" max="12544" width="9.33203125" style="3"/>
    <col min="12545" max="12545" width="4.33203125" style="3" customWidth="1"/>
    <col min="12546" max="12546" width="14.44140625" style="3" customWidth="1"/>
    <col min="12547" max="12547" width="38.33203125" style="3" customWidth="1"/>
    <col min="12548" max="12548" width="4.5546875" style="3" customWidth="1"/>
    <col min="12549" max="12549" width="10.5546875" style="3" customWidth="1"/>
    <col min="12550" max="12550" width="9.6640625" style="3" customWidth="1"/>
    <col min="12551" max="12551" width="12.6640625" style="3" customWidth="1"/>
    <col min="12552" max="12800" width="9.33203125" style="3"/>
    <col min="12801" max="12801" width="4.33203125" style="3" customWidth="1"/>
    <col min="12802" max="12802" width="14.44140625" style="3" customWidth="1"/>
    <col min="12803" max="12803" width="38.33203125" style="3" customWidth="1"/>
    <col min="12804" max="12804" width="4.5546875" style="3" customWidth="1"/>
    <col min="12805" max="12805" width="10.5546875" style="3" customWidth="1"/>
    <col min="12806" max="12806" width="9.6640625" style="3" customWidth="1"/>
    <col min="12807" max="12807" width="12.6640625" style="3" customWidth="1"/>
    <col min="12808" max="13056" width="9.33203125" style="3"/>
    <col min="13057" max="13057" width="4.33203125" style="3" customWidth="1"/>
    <col min="13058" max="13058" width="14.44140625" style="3" customWidth="1"/>
    <col min="13059" max="13059" width="38.33203125" style="3" customWidth="1"/>
    <col min="13060" max="13060" width="4.5546875" style="3" customWidth="1"/>
    <col min="13061" max="13061" width="10.5546875" style="3" customWidth="1"/>
    <col min="13062" max="13062" width="9.6640625" style="3" customWidth="1"/>
    <col min="13063" max="13063" width="12.6640625" style="3" customWidth="1"/>
    <col min="13064" max="13312" width="9.33203125" style="3"/>
    <col min="13313" max="13313" width="4.33203125" style="3" customWidth="1"/>
    <col min="13314" max="13314" width="14.44140625" style="3" customWidth="1"/>
    <col min="13315" max="13315" width="38.33203125" style="3" customWidth="1"/>
    <col min="13316" max="13316" width="4.5546875" style="3" customWidth="1"/>
    <col min="13317" max="13317" width="10.5546875" style="3" customWidth="1"/>
    <col min="13318" max="13318" width="9.6640625" style="3" customWidth="1"/>
    <col min="13319" max="13319" width="12.6640625" style="3" customWidth="1"/>
    <col min="13320" max="13568" width="9.33203125" style="3"/>
    <col min="13569" max="13569" width="4.33203125" style="3" customWidth="1"/>
    <col min="13570" max="13570" width="14.44140625" style="3" customWidth="1"/>
    <col min="13571" max="13571" width="38.33203125" style="3" customWidth="1"/>
    <col min="13572" max="13572" width="4.5546875" style="3" customWidth="1"/>
    <col min="13573" max="13573" width="10.5546875" style="3" customWidth="1"/>
    <col min="13574" max="13574" width="9.6640625" style="3" customWidth="1"/>
    <col min="13575" max="13575" width="12.6640625" style="3" customWidth="1"/>
    <col min="13576" max="13824" width="9.33203125" style="3"/>
    <col min="13825" max="13825" width="4.33203125" style="3" customWidth="1"/>
    <col min="13826" max="13826" width="14.44140625" style="3" customWidth="1"/>
    <col min="13827" max="13827" width="38.33203125" style="3" customWidth="1"/>
    <col min="13828" max="13828" width="4.5546875" style="3" customWidth="1"/>
    <col min="13829" max="13829" width="10.5546875" style="3" customWidth="1"/>
    <col min="13830" max="13830" width="9.6640625" style="3" customWidth="1"/>
    <col min="13831" max="13831" width="12.6640625" style="3" customWidth="1"/>
    <col min="13832" max="14080" width="9.33203125" style="3"/>
    <col min="14081" max="14081" width="4.33203125" style="3" customWidth="1"/>
    <col min="14082" max="14082" width="14.44140625" style="3" customWidth="1"/>
    <col min="14083" max="14083" width="38.33203125" style="3" customWidth="1"/>
    <col min="14084" max="14084" width="4.5546875" style="3" customWidth="1"/>
    <col min="14085" max="14085" width="10.5546875" style="3" customWidth="1"/>
    <col min="14086" max="14086" width="9.6640625" style="3" customWidth="1"/>
    <col min="14087" max="14087" width="12.6640625" style="3" customWidth="1"/>
    <col min="14088" max="14336" width="9.33203125" style="3"/>
    <col min="14337" max="14337" width="4.33203125" style="3" customWidth="1"/>
    <col min="14338" max="14338" width="14.44140625" style="3" customWidth="1"/>
    <col min="14339" max="14339" width="38.33203125" style="3" customWidth="1"/>
    <col min="14340" max="14340" width="4.5546875" style="3" customWidth="1"/>
    <col min="14341" max="14341" width="10.5546875" style="3" customWidth="1"/>
    <col min="14342" max="14342" width="9.6640625" style="3" customWidth="1"/>
    <col min="14343" max="14343" width="12.6640625" style="3" customWidth="1"/>
    <col min="14344" max="14592" width="9.33203125" style="3"/>
    <col min="14593" max="14593" width="4.33203125" style="3" customWidth="1"/>
    <col min="14594" max="14594" width="14.44140625" style="3" customWidth="1"/>
    <col min="14595" max="14595" width="38.33203125" style="3" customWidth="1"/>
    <col min="14596" max="14596" width="4.5546875" style="3" customWidth="1"/>
    <col min="14597" max="14597" width="10.5546875" style="3" customWidth="1"/>
    <col min="14598" max="14598" width="9.6640625" style="3" customWidth="1"/>
    <col min="14599" max="14599" width="12.6640625" style="3" customWidth="1"/>
    <col min="14600" max="14848" width="9.33203125" style="3"/>
    <col min="14849" max="14849" width="4.33203125" style="3" customWidth="1"/>
    <col min="14850" max="14850" width="14.44140625" style="3" customWidth="1"/>
    <col min="14851" max="14851" width="38.33203125" style="3" customWidth="1"/>
    <col min="14852" max="14852" width="4.5546875" style="3" customWidth="1"/>
    <col min="14853" max="14853" width="10.5546875" style="3" customWidth="1"/>
    <col min="14854" max="14854" width="9.6640625" style="3" customWidth="1"/>
    <col min="14855" max="14855" width="12.6640625" style="3" customWidth="1"/>
    <col min="14856" max="15104" width="9.33203125" style="3"/>
    <col min="15105" max="15105" width="4.33203125" style="3" customWidth="1"/>
    <col min="15106" max="15106" width="14.44140625" style="3" customWidth="1"/>
    <col min="15107" max="15107" width="38.33203125" style="3" customWidth="1"/>
    <col min="15108" max="15108" width="4.5546875" style="3" customWidth="1"/>
    <col min="15109" max="15109" width="10.5546875" style="3" customWidth="1"/>
    <col min="15110" max="15110" width="9.6640625" style="3" customWidth="1"/>
    <col min="15111" max="15111" width="12.6640625" style="3" customWidth="1"/>
    <col min="15112" max="15360" width="9.33203125" style="3"/>
    <col min="15361" max="15361" width="4.33203125" style="3" customWidth="1"/>
    <col min="15362" max="15362" width="14.44140625" style="3" customWidth="1"/>
    <col min="15363" max="15363" width="38.33203125" style="3" customWidth="1"/>
    <col min="15364" max="15364" width="4.5546875" style="3" customWidth="1"/>
    <col min="15365" max="15365" width="10.5546875" style="3" customWidth="1"/>
    <col min="15366" max="15366" width="9.6640625" style="3" customWidth="1"/>
    <col min="15367" max="15367" width="12.6640625" style="3" customWidth="1"/>
    <col min="15368" max="15616" width="9.33203125" style="3"/>
    <col min="15617" max="15617" width="4.33203125" style="3" customWidth="1"/>
    <col min="15618" max="15618" width="14.44140625" style="3" customWidth="1"/>
    <col min="15619" max="15619" width="38.33203125" style="3" customWidth="1"/>
    <col min="15620" max="15620" width="4.5546875" style="3" customWidth="1"/>
    <col min="15621" max="15621" width="10.5546875" style="3" customWidth="1"/>
    <col min="15622" max="15622" width="9.6640625" style="3" customWidth="1"/>
    <col min="15623" max="15623" width="12.6640625" style="3" customWidth="1"/>
    <col min="15624" max="15872" width="9.33203125" style="3"/>
    <col min="15873" max="15873" width="4.33203125" style="3" customWidth="1"/>
    <col min="15874" max="15874" width="14.44140625" style="3" customWidth="1"/>
    <col min="15875" max="15875" width="38.33203125" style="3" customWidth="1"/>
    <col min="15876" max="15876" width="4.5546875" style="3" customWidth="1"/>
    <col min="15877" max="15877" width="10.5546875" style="3" customWidth="1"/>
    <col min="15878" max="15878" width="9.6640625" style="3" customWidth="1"/>
    <col min="15879" max="15879" width="12.6640625" style="3" customWidth="1"/>
    <col min="15880" max="16128" width="9.33203125" style="3"/>
    <col min="16129" max="16129" width="4.33203125" style="3" customWidth="1"/>
    <col min="16130" max="16130" width="14.44140625" style="3" customWidth="1"/>
    <col min="16131" max="16131" width="38.33203125" style="3" customWidth="1"/>
    <col min="16132" max="16132" width="4.5546875" style="3" customWidth="1"/>
    <col min="16133" max="16133" width="10.5546875" style="3" customWidth="1"/>
    <col min="16134" max="16134" width="9.6640625" style="3" customWidth="1"/>
    <col min="16135" max="16135" width="12.6640625" style="3" customWidth="1"/>
    <col min="16136" max="16384" width="9.33203125" style="3"/>
  </cols>
  <sheetData>
    <row r="1" spans="1:7" ht="15.6">
      <c r="A1" s="264" t="s">
        <v>42</v>
      </c>
      <c r="B1" s="264"/>
      <c r="C1" s="265"/>
      <c r="D1" s="264"/>
      <c r="E1" s="264"/>
      <c r="F1" s="264"/>
      <c r="G1" s="264"/>
    </row>
    <row r="2" spans="1:7" ht="25.2" customHeight="1">
      <c r="A2" s="4" t="s">
        <v>43</v>
      </c>
      <c r="B2" s="5"/>
      <c r="C2" s="266"/>
      <c r="D2" s="266"/>
      <c r="E2" s="266"/>
      <c r="F2" s="266"/>
      <c r="G2" s="267"/>
    </row>
    <row r="3" spans="1:7" ht="25.2" customHeight="1">
      <c r="A3" s="4" t="s">
        <v>44</v>
      </c>
      <c r="B3" s="5"/>
      <c r="C3" s="266"/>
      <c r="D3" s="266"/>
      <c r="E3" s="266"/>
      <c r="F3" s="266"/>
      <c r="G3" s="267"/>
    </row>
    <row r="4" spans="1:7" ht="25.2" customHeight="1">
      <c r="A4" s="4" t="s">
        <v>45</v>
      </c>
      <c r="B4" s="5"/>
      <c r="C4" s="266"/>
      <c r="D4" s="266"/>
      <c r="E4" s="266"/>
      <c r="F4" s="266"/>
      <c r="G4" s="267"/>
    </row>
    <row r="5" spans="1:7">
      <c r="B5" s="6"/>
      <c r="C5" s="7"/>
      <c r="D5" s="8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/>
  <cols>
    <col min="1" max="16384" width="8.88671875" style="2"/>
  </cols>
  <sheetData>
    <row r="1" spans="1:7">
      <c r="A1" s="1" t="s">
        <v>0</v>
      </c>
    </row>
    <row r="2" spans="1:7" ht="57.75" customHeight="1">
      <c r="A2" s="268" t="s">
        <v>1</v>
      </c>
      <c r="B2" s="268"/>
      <c r="C2" s="268"/>
      <c r="D2" s="268"/>
      <c r="E2" s="268"/>
      <c r="F2" s="268"/>
      <c r="G2" s="26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45</vt:i4>
      </vt:variant>
    </vt:vector>
  </HeadingPairs>
  <TitlesOfParts>
    <vt:vector size="51" baseType="lpstr">
      <vt:lpstr>ZTI - Krycí list</vt:lpstr>
      <vt:lpstr>ZTI - Položky</vt:lpstr>
      <vt:lpstr>VzorPolozky (2)</vt:lpstr>
      <vt:lpstr>Pokyny pro vyplnění (2)</vt:lpstr>
      <vt:lpstr>VzorPolozky</vt:lpstr>
      <vt:lpstr>Pokyny pro vyplnění</vt:lpstr>
      <vt:lpstr>'ZTI - Krycí list'!CelkemDPHVypocet</vt:lpstr>
      <vt:lpstr>'ZTI - Krycí list'!CenaCelkem</vt:lpstr>
      <vt:lpstr>'ZTI - Krycí list'!CenaCelkemBezDPH</vt:lpstr>
      <vt:lpstr>'ZTI - Krycí list'!CenaCelkemVypocet</vt:lpstr>
      <vt:lpstr>'ZTI - Krycí list'!cisloobjektu</vt:lpstr>
      <vt:lpstr>'ZTI - Krycí list'!CisloStavby</vt:lpstr>
      <vt:lpstr>'ZTI - Krycí list'!CisloStavebnihoRozpoctu</vt:lpstr>
      <vt:lpstr>'ZTI - Krycí list'!dadresa</vt:lpstr>
      <vt:lpstr>'ZTI - Krycí list'!DIČ</vt:lpstr>
      <vt:lpstr>'ZTI - Krycí list'!dmisto</vt:lpstr>
      <vt:lpstr>'ZTI - Krycí list'!DPHSni</vt:lpstr>
      <vt:lpstr>'ZTI - Krycí list'!DPHZakl</vt:lpstr>
      <vt:lpstr>'ZTI - Krycí list'!dpsc</vt:lpstr>
      <vt:lpstr>'ZTI - Krycí list'!IČO</vt:lpstr>
      <vt:lpstr>'ZTI - Krycí list'!Mena</vt:lpstr>
      <vt:lpstr>'ZTI - Krycí list'!MistoStavby</vt:lpstr>
      <vt:lpstr>'ZTI - Krycí list'!nazevobjektu</vt:lpstr>
      <vt:lpstr>'ZTI - Krycí list'!NazevStavby</vt:lpstr>
      <vt:lpstr>'ZTI - Krycí list'!NazevStavebnihoRozpoctu</vt:lpstr>
      <vt:lpstr>'ZTI - Krycí list'!oadresa</vt:lpstr>
      <vt:lpstr>'ZTI - Krycí list'!Objednatel</vt:lpstr>
      <vt:lpstr>'ZTI - Krycí list'!Objekt</vt:lpstr>
      <vt:lpstr>'ZTI - Krycí list'!Oblast_tisku</vt:lpstr>
      <vt:lpstr>'ZTI - Položky'!Oblast_tisku</vt:lpstr>
      <vt:lpstr>'ZTI - Krycí list'!odic</vt:lpstr>
      <vt:lpstr>'ZTI - Krycí list'!oico</vt:lpstr>
      <vt:lpstr>'ZTI - Krycí list'!omisto</vt:lpstr>
      <vt:lpstr>'ZTI - Krycí list'!onazev</vt:lpstr>
      <vt:lpstr>'ZTI - Krycí list'!opsc</vt:lpstr>
      <vt:lpstr>'ZTI - Krycí list'!padresa</vt:lpstr>
      <vt:lpstr>'ZTI - Krycí list'!pdic</vt:lpstr>
      <vt:lpstr>'ZTI - Krycí list'!pico</vt:lpstr>
      <vt:lpstr>'ZTI - Krycí list'!pmisto</vt:lpstr>
      <vt:lpstr>'ZTI - Krycí list'!PoptavkaID</vt:lpstr>
      <vt:lpstr>'ZTI - Krycí list'!pPSC</vt:lpstr>
      <vt:lpstr>'ZTI - Krycí list'!Projektant</vt:lpstr>
      <vt:lpstr>'ZTI - Krycí list'!SazbaDPH1</vt:lpstr>
      <vt:lpstr>'ZTI - Krycí list'!SazbaDPH2</vt:lpstr>
      <vt:lpstr>'ZTI - Krycí list'!Vypracoval</vt:lpstr>
      <vt:lpstr>'ZTI - Krycí list'!ZakladDPHSni</vt:lpstr>
      <vt:lpstr>'ZTI - Krycí list'!ZakladDPHSniVypocet</vt:lpstr>
      <vt:lpstr>'ZTI - Krycí list'!ZakladDPHZakl</vt:lpstr>
      <vt:lpstr>'ZTI - Krycí list'!ZakladDPHZaklVypocet</vt:lpstr>
      <vt:lpstr>'ZTI - Krycí list'!Zaokrouhleni</vt:lpstr>
      <vt:lpstr>'ZTI - Krycí list'!Zhotovitel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2018-12-17T12:56:17Z</dcterms:modified>
</cp:coreProperties>
</file>